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5 7029-1 - SO01 Stupeň Ústí" sheetId="2" r:id="rId2"/>
    <sheet name="25 7029-2 - SO02 Oprava b..." sheetId="3" r:id="rId3"/>
    <sheet name="25 7029-3 - Vedlejší a os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'25 7029-1 - SO01 Stupeň Ústí'!$C$123:$K$496</definedName>
    <definedName name="_xlnm.Print_Area" localSheetId="1">'25 7029-1 - SO01 Stupeň Ústí'!$C$4:$J$76,'25 7029-1 - SO01 Stupeň Ústí'!$C$82:$J$105,'25 7029-1 - SO01 Stupeň Ústí'!$C$111:$K$496</definedName>
    <definedName name="_xlnm.Print_Titles" localSheetId="1">'25 7029-1 - SO01 Stupeň Ústí'!$123:$123</definedName>
    <definedName name="_xlnm._FilterDatabase" localSheetId="2" hidden="1">'25 7029-2 - SO02 Oprava b...'!$C$119:$K$283</definedName>
    <definedName name="_xlnm.Print_Area" localSheetId="2">'25 7029-2 - SO02 Oprava b...'!$C$4:$J$76,'25 7029-2 - SO02 Oprava b...'!$C$82:$J$101,'25 7029-2 - SO02 Oprava b...'!$C$107:$K$283</definedName>
    <definedName name="_xlnm.Print_Titles" localSheetId="2">'25 7029-2 - SO02 Oprava b...'!$119:$119</definedName>
    <definedName name="_xlnm._FilterDatabase" localSheetId="3" hidden="1">'25 7029-3 - Vedlejší a os...'!$C$119:$K$167</definedName>
    <definedName name="_xlnm.Print_Area" localSheetId="3">'25 7029-3 - Vedlejší a os...'!$C$4:$J$76,'25 7029-3 - Vedlejší a os...'!$C$82:$J$101,'25 7029-3 - Vedlejší a os...'!$C$107:$K$167</definedName>
    <definedName name="_xlnm.Print_Titles" localSheetId="3">'25 7029-3 - Vedlejší a os...'!$119:$119</definedName>
    <definedName name="_xlnm.Print_Area" localSheetId="4">'Seznam figur'!$C$4:$G$89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T121"/>
  <c r="R122"/>
  <c r="R121"/>
  <c r="P122"/>
  <c r="P121"/>
  <c r="J116"/>
  <c r="F116"/>
  <c r="F114"/>
  <c r="E112"/>
  <c r="J91"/>
  <c r="F91"/>
  <c r="F89"/>
  <c r="E87"/>
  <c r="J24"/>
  <c r="E24"/>
  <c r="J117"/>
  <c r="J23"/>
  <c r="J18"/>
  <c r="E18"/>
  <c r="F92"/>
  <c r="J17"/>
  <c r="J12"/>
  <c r="J114"/>
  <c r="E7"/>
  <c r="E85"/>
  <c i="3" r="J37"/>
  <c r="J36"/>
  <c i="1" r="AY96"/>
  <c i="3" r="J35"/>
  <c i="1" r="AX96"/>
  <c i="3" r="BI282"/>
  <c r="BH282"/>
  <c r="BG282"/>
  <c r="BF282"/>
  <c r="T282"/>
  <c r="T281"/>
  <c r="R282"/>
  <c r="R281"/>
  <c r="P282"/>
  <c r="P281"/>
  <c r="BI278"/>
  <c r="BH278"/>
  <c r="BG278"/>
  <c r="BF278"/>
  <c r="T278"/>
  <c r="R278"/>
  <c r="P278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1"/>
  <c r="BH251"/>
  <c r="BG251"/>
  <c r="BF251"/>
  <c r="T251"/>
  <c r="R251"/>
  <c r="P251"/>
  <c r="BI248"/>
  <c r="BH248"/>
  <c r="BG248"/>
  <c r="BF248"/>
  <c r="T248"/>
  <c r="R248"/>
  <c r="P248"/>
  <c r="BI227"/>
  <c r="BH227"/>
  <c r="BG227"/>
  <c r="BF227"/>
  <c r="T227"/>
  <c r="R227"/>
  <c r="P227"/>
  <c r="BI223"/>
  <c r="BH223"/>
  <c r="BG223"/>
  <c r="BF223"/>
  <c r="T223"/>
  <c r="R223"/>
  <c r="P223"/>
  <c r="BI200"/>
  <c r="BH200"/>
  <c r="BG200"/>
  <c r="BF200"/>
  <c r="T200"/>
  <c r="R200"/>
  <c r="P200"/>
  <c r="BI184"/>
  <c r="BH184"/>
  <c r="BG184"/>
  <c r="BF184"/>
  <c r="T184"/>
  <c r="R184"/>
  <c r="P184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92"/>
  <c r="J23"/>
  <c r="J18"/>
  <c r="E18"/>
  <c r="F92"/>
  <c r="J17"/>
  <c r="J12"/>
  <c r="J114"/>
  <c r="E7"/>
  <c r="E110"/>
  <c i="2" r="J37"/>
  <c r="J36"/>
  <c i="1" r="AY95"/>
  <c i="2" r="J35"/>
  <c i="1" r="AX95"/>
  <c i="2" r="BI495"/>
  <c r="BH495"/>
  <c r="BG495"/>
  <c r="BF495"/>
  <c r="T495"/>
  <c r="T494"/>
  <c r="R495"/>
  <c r="R494"/>
  <c r="P495"/>
  <c r="P494"/>
  <c r="BI488"/>
  <c r="BH488"/>
  <c r="BG488"/>
  <c r="BF488"/>
  <c r="T488"/>
  <c r="R488"/>
  <c r="P488"/>
  <c r="BI482"/>
  <c r="BH482"/>
  <c r="BG482"/>
  <c r="BF482"/>
  <c r="T482"/>
  <c r="R482"/>
  <c r="P482"/>
  <c r="BI478"/>
  <c r="BH478"/>
  <c r="BG478"/>
  <c r="BF478"/>
  <c r="T478"/>
  <c r="R478"/>
  <c r="P478"/>
  <c r="BI475"/>
  <c r="BH475"/>
  <c r="BG475"/>
  <c r="BF475"/>
  <c r="T475"/>
  <c r="R475"/>
  <c r="P475"/>
  <c r="BI456"/>
  <c r="BH456"/>
  <c r="BG456"/>
  <c r="BF456"/>
  <c r="T456"/>
  <c r="R456"/>
  <c r="P456"/>
  <c r="BI452"/>
  <c r="BH452"/>
  <c r="BG452"/>
  <c r="BF452"/>
  <c r="T452"/>
  <c r="R452"/>
  <c r="P452"/>
  <c r="BI438"/>
  <c r="BH438"/>
  <c r="BG438"/>
  <c r="BF438"/>
  <c r="T438"/>
  <c r="R438"/>
  <c r="P438"/>
  <c r="BI428"/>
  <c r="BH428"/>
  <c r="BG428"/>
  <c r="BF428"/>
  <c r="T428"/>
  <c r="R428"/>
  <c r="P428"/>
  <c r="BI420"/>
  <c r="BH420"/>
  <c r="BG420"/>
  <c r="BF420"/>
  <c r="T420"/>
  <c r="R420"/>
  <c r="P420"/>
  <c r="BI409"/>
  <c r="BH409"/>
  <c r="BG409"/>
  <c r="BF409"/>
  <c r="T409"/>
  <c r="R409"/>
  <c r="P409"/>
  <c r="BI395"/>
  <c r="BH395"/>
  <c r="BG395"/>
  <c r="BF395"/>
  <c r="T395"/>
  <c r="R395"/>
  <c r="P395"/>
  <c r="BI371"/>
  <c r="BH371"/>
  <c r="BG371"/>
  <c r="BF371"/>
  <c r="T371"/>
  <c r="R371"/>
  <c r="P371"/>
  <c r="BI362"/>
  <c r="BH362"/>
  <c r="BG362"/>
  <c r="BF362"/>
  <c r="T362"/>
  <c r="R362"/>
  <c r="P362"/>
  <c r="BI354"/>
  <c r="BH354"/>
  <c r="BG354"/>
  <c r="BF354"/>
  <c r="T354"/>
  <c r="R354"/>
  <c r="P354"/>
  <c r="BI350"/>
  <c r="BH350"/>
  <c r="BG350"/>
  <c r="BF350"/>
  <c r="T350"/>
  <c r="R350"/>
  <c r="P350"/>
  <c r="BI344"/>
  <c r="BH344"/>
  <c r="BG344"/>
  <c r="BF344"/>
  <c r="T344"/>
  <c r="R344"/>
  <c r="P344"/>
  <c r="BI340"/>
  <c r="BH340"/>
  <c r="BG340"/>
  <c r="BF340"/>
  <c r="T340"/>
  <c r="R340"/>
  <c r="P340"/>
  <c r="BI337"/>
  <c r="BH337"/>
  <c r="BG337"/>
  <c r="BF337"/>
  <c r="T337"/>
  <c r="R337"/>
  <c r="P337"/>
  <c r="BI330"/>
  <c r="BH330"/>
  <c r="BG330"/>
  <c r="BF330"/>
  <c r="T330"/>
  <c r="R330"/>
  <c r="P330"/>
  <c r="BI327"/>
  <c r="BH327"/>
  <c r="BG327"/>
  <c r="BF327"/>
  <c r="T327"/>
  <c r="R327"/>
  <c r="P327"/>
  <c r="BI321"/>
  <c r="BH321"/>
  <c r="BG321"/>
  <c r="BF321"/>
  <c r="T321"/>
  <c r="R321"/>
  <c r="P321"/>
  <c r="BI312"/>
  <c r="BH312"/>
  <c r="BG312"/>
  <c r="BF312"/>
  <c r="T312"/>
  <c r="R312"/>
  <c r="P312"/>
  <c r="BI303"/>
  <c r="BH303"/>
  <c r="BG303"/>
  <c r="BF303"/>
  <c r="T303"/>
  <c r="R303"/>
  <c r="P303"/>
  <c r="BI300"/>
  <c r="BH300"/>
  <c r="BG300"/>
  <c r="BF300"/>
  <c r="T300"/>
  <c r="R300"/>
  <c r="P300"/>
  <c r="BI294"/>
  <c r="BH294"/>
  <c r="BG294"/>
  <c r="BF294"/>
  <c r="T294"/>
  <c r="R294"/>
  <c r="P294"/>
  <c r="BI287"/>
  <c r="BH287"/>
  <c r="BG287"/>
  <c r="BF287"/>
  <c r="T287"/>
  <c r="R287"/>
  <c r="P287"/>
  <c r="BI282"/>
  <c r="BH282"/>
  <c r="BG282"/>
  <c r="BF282"/>
  <c r="T282"/>
  <c r="R282"/>
  <c r="P282"/>
  <c r="BI277"/>
  <c r="BH277"/>
  <c r="BG277"/>
  <c r="BF277"/>
  <c r="T277"/>
  <c r="R277"/>
  <c r="P277"/>
  <c r="BI273"/>
  <c r="BH273"/>
  <c r="BG273"/>
  <c r="BF273"/>
  <c r="T273"/>
  <c r="R273"/>
  <c r="P273"/>
  <c r="BI270"/>
  <c r="BH270"/>
  <c r="BG270"/>
  <c r="BF270"/>
  <c r="T270"/>
  <c r="R270"/>
  <c r="P270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2"/>
  <c r="BH242"/>
  <c r="BG242"/>
  <c r="BF242"/>
  <c r="T242"/>
  <c r="R242"/>
  <c r="P242"/>
  <c r="BI213"/>
  <c r="BH213"/>
  <c r="BG213"/>
  <c r="BF213"/>
  <c r="T213"/>
  <c r="R213"/>
  <c r="P213"/>
  <c r="BI209"/>
  <c r="BH209"/>
  <c r="BG209"/>
  <c r="BF209"/>
  <c r="T209"/>
  <c r="R209"/>
  <c r="P209"/>
  <c r="BI193"/>
  <c r="BH193"/>
  <c r="BG193"/>
  <c r="BF193"/>
  <c r="T193"/>
  <c r="R193"/>
  <c r="P193"/>
  <c r="BI177"/>
  <c r="BH177"/>
  <c r="BG177"/>
  <c r="BF177"/>
  <c r="T177"/>
  <c r="R177"/>
  <c r="P177"/>
  <c r="BI168"/>
  <c r="BH168"/>
  <c r="BG168"/>
  <c r="BF168"/>
  <c r="T168"/>
  <c r="R168"/>
  <c r="P168"/>
  <c r="BI162"/>
  <c r="BH162"/>
  <c r="BG162"/>
  <c r="BF162"/>
  <c r="T162"/>
  <c r="R162"/>
  <c r="P162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92"/>
  <c r="J23"/>
  <c r="J18"/>
  <c r="E18"/>
  <c r="F121"/>
  <c r="J17"/>
  <c r="J12"/>
  <c r="J89"/>
  <c r="E7"/>
  <c r="E85"/>
  <c i="1" r="L90"/>
  <c r="AM90"/>
  <c r="AM89"/>
  <c r="L89"/>
  <c r="AM87"/>
  <c r="L87"/>
  <c r="L85"/>
  <c r="L84"/>
  <c i="2" r="BK344"/>
  <c r="BK130"/>
  <c r="BK294"/>
  <c r="BK242"/>
  <c r="J420"/>
  <c r="BK133"/>
  <c r="J287"/>
  <c r="BK321"/>
  <c r="BK209"/>
  <c i="3" r="J138"/>
  <c r="BK248"/>
  <c r="BK138"/>
  <c r="BK260"/>
  <c i="4" r="BK152"/>
  <c i="2" r="BK428"/>
  <c r="BK330"/>
  <c r="J270"/>
  <c r="J478"/>
  <c r="BK350"/>
  <c r="BK327"/>
  <c r="J312"/>
  <c r="BK146"/>
  <c r="BK277"/>
  <c r="J488"/>
  <c r="J273"/>
  <c r="BK273"/>
  <c r="BK156"/>
  <c r="BK142"/>
  <c i="3" r="BK126"/>
  <c r="BK268"/>
  <c r="J147"/>
  <c r="BK123"/>
  <c r="BK272"/>
  <c r="J129"/>
  <c i="4" r="J166"/>
  <c r="BK149"/>
  <c r="BK159"/>
  <c r="BK144"/>
  <c r="BK141"/>
  <c i="2" r="J321"/>
  <c r="F37"/>
  <c r="J337"/>
  <c r="J475"/>
  <c r="J34"/>
  <c i="4" r="BK128"/>
  <c i="2" r="BK362"/>
  <c r="J303"/>
  <c r="J242"/>
  <c r="J428"/>
  <c r="J168"/>
  <c r="J277"/>
  <c r="BK495"/>
  <c r="J354"/>
  <c r="J209"/>
  <c r="J495"/>
  <c r="BK287"/>
  <c r="BK153"/>
  <c i="3" r="BK157"/>
  <c r="BK132"/>
  <c r="BK251"/>
  <c r="J172"/>
  <c r="J144"/>
  <c r="J260"/>
  <c i="4" r="J164"/>
  <c r="BK166"/>
  <c r="J152"/>
  <c r="J161"/>
  <c r="J156"/>
  <c r="J149"/>
  <c r="BK156"/>
  <c i="2" r="BK395"/>
  <c r="BK475"/>
  <c r="BK162"/>
  <c r="J255"/>
  <c r="J193"/>
  <c r="BK478"/>
  <c r="F34"/>
  <c r="J452"/>
  <c r="BK438"/>
  <c r="J252"/>
  <c r="BK452"/>
  <c r="BK168"/>
  <c r="BK482"/>
  <c r="J300"/>
  <c r="J142"/>
  <c r="BK303"/>
  <c r="J133"/>
  <c i="3" r="J135"/>
  <c r="J278"/>
  <c r="BK160"/>
  <c r="J126"/>
  <c r="BK264"/>
  <c r="J256"/>
  <c r="J157"/>
  <c i="4" r="J138"/>
  <c r="BK138"/>
  <c r="BK130"/>
  <c r="BK133"/>
  <c r="J154"/>
  <c r="J147"/>
  <c i="2" r="J409"/>
  <c r="J294"/>
  <c r="BK213"/>
  <c r="BK456"/>
  <c r="J344"/>
  <c r="F35"/>
  <c i="3" r="J227"/>
  <c r="J268"/>
  <c r="J248"/>
  <c r="J166"/>
  <c r="J169"/>
  <c i="4" r="BK147"/>
  <c r="J159"/>
  <c r="BK161"/>
  <c r="J125"/>
  <c r="J130"/>
  <c r="J141"/>
  <c r="J122"/>
  <c i="2" r="J340"/>
  <c r="J482"/>
  <c r="BK340"/>
  <c r="J395"/>
  <c r="J438"/>
  <c r="J146"/>
  <c r="BK252"/>
  <c r="BK127"/>
  <c r="BK177"/>
  <c i="1" r="AS94"/>
  <c i="3" r="J132"/>
  <c r="BK154"/>
  <c i="4" r="BK136"/>
  <c i="2" r="BK300"/>
  <c r="J327"/>
  <c r="BK137"/>
  <c r="J282"/>
  <c r="J127"/>
  <c i="3" r="J282"/>
  <c r="J154"/>
  <c r="J272"/>
  <c r="BK223"/>
  <c r="BK163"/>
  <c r="BK200"/>
  <c r="BK169"/>
  <c r="BK172"/>
  <c r="BK147"/>
  <c i="4" r="BK154"/>
  <c r="J136"/>
  <c r="J133"/>
  <c r="BK164"/>
  <c r="J144"/>
  <c i="2" r="BK354"/>
  <c r="BK488"/>
  <c r="BK337"/>
  <c r="J371"/>
  <c r="J456"/>
  <c r="J153"/>
  <c r="BK193"/>
  <c r="F36"/>
  <c r="BK150"/>
  <c r="J137"/>
  <c r="BK259"/>
  <c i="3" r="J141"/>
  <c r="J200"/>
  <c r="BK256"/>
  <c r="BK141"/>
  <c r="J251"/>
  <c r="J223"/>
  <c r="BK166"/>
  <c i="4" r="BK122"/>
  <c r="J128"/>
  <c i="2" r="J156"/>
  <c r="J259"/>
  <c r="BK312"/>
  <c r="J213"/>
  <c i="3" r="J163"/>
  <c r="J123"/>
  <c r="BK184"/>
  <c r="BK278"/>
  <c r="J184"/>
  <c i="2" r="J350"/>
  <c r="J177"/>
  <c r="J362"/>
  <c r="J330"/>
  <c r="BK409"/>
  <c r="J162"/>
  <c r="BK371"/>
  <c r="J130"/>
  <c r="BK270"/>
  <c r="BK282"/>
  <c r="BK420"/>
  <c r="BK255"/>
  <c r="J150"/>
  <c i="3" r="BK129"/>
  <c r="BK135"/>
  <c r="BK227"/>
  <c r="BK144"/>
  <c r="J160"/>
  <c r="J264"/>
  <c r="BK282"/>
  <c i="4" r="BK125"/>
  <c i="2" l="1" r="T269"/>
  <c r="BK320"/>
  <c r="J320"/>
  <c r="J100"/>
  <c i="3" r="R255"/>
  <c i="2" r="T126"/>
  <c r="R419"/>
  <c r="R126"/>
  <c r="BK370"/>
  <c r="J370"/>
  <c r="J101"/>
  <c r="P474"/>
  <c i="3" r="T122"/>
  <c i="2" r="BK126"/>
  <c r="J126"/>
  <c r="J98"/>
  <c r="P370"/>
  <c r="P269"/>
  <c r="T419"/>
  <c i="3" r="BK122"/>
  <c r="J122"/>
  <c r="J98"/>
  <c i="2" r="R370"/>
  <c r="P126"/>
  <c i="3" r="BK255"/>
  <c r="J255"/>
  <c r="J99"/>
  <c i="2" r="T370"/>
  <c r="T320"/>
  <c r="R474"/>
  <c i="4" r="R124"/>
  <c i="2" r="BK269"/>
  <c r="J269"/>
  <c r="J99"/>
  <c r="BK419"/>
  <c r="J419"/>
  <c r="J102"/>
  <c i="3" r="P122"/>
  <c i="4" r="BK124"/>
  <c r="J124"/>
  <c r="J98"/>
  <c r="BK163"/>
  <c r="J163"/>
  <c r="J100"/>
  <c i="2" r="R320"/>
  <c r="T474"/>
  <c i="3" r="T255"/>
  <c i="4" r="P163"/>
  <c r="P132"/>
  <c i="2" r="R269"/>
  <c r="P419"/>
  <c i="3" r="R122"/>
  <c r="R121"/>
  <c r="R120"/>
  <c i="4" r="P124"/>
  <c r="R163"/>
  <c r="R132"/>
  <c i="2" r="P320"/>
  <c r="BK474"/>
  <c r="J474"/>
  <c r="J103"/>
  <c i="3" r="P255"/>
  <c i="4" r="T124"/>
  <c r="T163"/>
  <c r="T132"/>
  <c i="2" r="BK494"/>
  <c r="J494"/>
  <c r="J104"/>
  <c i="3" r="BK281"/>
  <c r="J281"/>
  <c r="J100"/>
  <c i="4" r="BK121"/>
  <c r="J121"/>
  <c r="J97"/>
  <c r="BK132"/>
  <c r="J132"/>
  <c r="J99"/>
  <c r="J89"/>
  <c r="F117"/>
  <c r="J92"/>
  <c r="BE141"/>
  <c r="BE159"/>
  <c r="BE161"/>
  <c r="BE154"/>
  <c r="BE164"/>
  <c r="BE130"/>
  <c r="BE144"/>
  <c r="BE152"/>
  <c r="BE138"/>
  <c i="3" r="BK121"/>
  <c r="J121"/>
  <c r="J97"/>
  <c i="4" r="E110"/>
  <c r="BE136"/>
  <c r="BE125"/>
  <c r="BE147"/>
  <c r="BE156"/>
  <c r="BE166"/>
  <c r="BE122"/>
  <c r="BE128"/>
  <c r="BE133"/>
  <c r="BE149"/>
  <c i="3" r="BE160"/>
  <c r="BE123"/>
  <c r="BE132"/>
  <c r="BE157"/>
  <c r="BE163"/>
  <c r="BE256"/>
  <c r="BE126"/>
  <c r="BE248"/>
  <c r="BE264"/>
  <c r="BE278"/>
  <c i="2" r="BK125"/>
  <c r="J125"/>
  <c r="J97"/>
  <c i="3" r="BE154"/>
  <c r="BE166"/>
  <c r="BE169"/>
  <c r="BE184"/>
  <c r="BE200"/>
  <c r="BE227"/>
  <c r="BE251"/>
  <c r="BE268"/>
  <c r="BE272"/>
  <c r="E85"/>
  <c r="BE223"/>
  <c r="F117"/>
  <c r="J117"/>
  <c r="BE129"/>
  <c r="BE135"/>
  <c r="BE172"/>
  <c r="BE260"/>
  <c r="BE282"/>
  <c r="BE141"/>
  <c r="BE138"/>
  <c r="BE147"/>
  <c r="J89"/>
  <c r="BE144"/>
  <c i="2" r="F92"/>
  <c r="J118"/>
  <c r="BE146"/>
  <c r="BE168"/>
  <c r="BE327"/>
  <c r="BE495"/>
  <c i="1" r="BC95"/>
  <c i="2" r="BE162"/>
  <c r="BE213"/>
  <c r="BE242"/>
  <c r="BE252"/>
  <c r="BE255"/>
  <c r="BE273"/>
  <c r="BE277"/>
  <c r="BE409"/>
  <c r="BE438"/>
  <c i="1" r="BB95"/>
  <c i="2" r="BE130"/>
  <c r="BE133"/>
  <c r="BE209"/>
  <c r="E114"/>
  <c r="J121"/>
  <c r="BE177"/>
  <c r="BE294"/>
  <c r="BE300"/>
  <c r="BE303"/>
  <c r="BE312"/>
  <c r="BE330"/>
  <c i="1" r="BA95"/>
  <c i="2" r="BE142"/>
  <c r="BE150"/>
  <c r="BE362"/>
  <c r="BE395"/>
  <c r="BE452"/>
  <c r="BE153"/>
  <c r="BE259"/>
  <c r="BE287"/>
  <c r="BE428"/>
  <c i="1" r="AW95"/>
  <c i="2" r="BE156"/>
  <c r="BE270"/>
  <c r="BE282"/>
  <c r="BE350"/>
  <c r="BE456"/>
  <c r="BE475"/>
  <c r="BE478"/>
  <c r="BE482"/>
  <c r="BE488"/>
  <c r="BE127"/>
  <c r="BE137"/>
  <c r="BE193"/>
  <c r="BE321"/>
  <c r="BE337"/>
  <c r="BE340"/>
  <c r="BE344"/>
  <c r="BE354"/>
  <c r="BE371"/>
  <c r="BE420"/>
  <c i="1" r="BD95"/>
  <c i="4" r="F35"/>
  <c i="1" r="BB97"/>
  <c i="4" r="J34"/>
  <c i="1" r="AW97"/>
  <c i="3" r="J34"/>
  <c i="1" r="AW96"/>
  <c i="4" r="F36"/>
  <c i="1" r="BC97"/>
  <c i="4" r="F37"/>
  <c i="1" r="BD97"/>
  <c i="3" r="F34"/>
  <c i="1" r="BA96"/>
  <c i="4" r="F34"/>
  <c i="1" r="BA97"/>
  <c i="3" r="F35"/>
  <c i="1" r="BB96"/>
  <c i="3" r="F37"/>
  <c i="1" r="BD96"/>
  <c i="3" r="F36"/>
  <c i="1" r="BC96"/>
  <c i="4" l="1" r="P120"/>
  <c i="1" r="AU97"/>
  <c i="4" r="T120"/>
  <c r="R120"/>
  <c i="3" r="P121"/>
  <c r="P120"/>
  <c i="1" r="AU96"/>
  <c i="3" r="T121"/>
  <c r="T120"/>
  <c i="2" r="R125"/>
  <c r="R124"/>
  <c r="T125"/>
  <c r="T124"/>
  <c r="P125"/>
  <c r="P124"/>
  <c i="1" r="AU95"/>
  <c i="4" r="BK120"/>
  <c r="J120"/>
  <c r="J96"/>
  <c i="3" r="BK120"/>
  <c r="J120"/>
  <c r="J96"/>
  <c i="2" r="BK124"/>
  <c r="J124"/>
  <c r="J96"/>
  <c r="J33"/>
  <c i="1" r="AV95"/>
  <c r="AT95"/>
  <c i="2" r="F33"/>
  <c i="1" r="AZ95"/>
  <c i="3" r="J33"/>
  <c i="1" r="AV96"/>
  <c r="AT96"/>
  <c i="4" r="F33"/>
  <c i="1" r="AZ97"/>
  <c i="3" r="F33"/>
  <c i="1" r="AZ96"/>
  <c r="BA94"/>
  <c r="AW94"/>
  <c r="AK30"/>
  <c r="BB94"/>
  <c r="W31"/>
  <c r="BC94"/>
  <c r="AY94"/>
  <c i="4" r="J33"/>
  <c i="1" r="AV97"/>
  <c r="AT97"/>
  <c r="BD94"/>
  <c r="W33"/>
  <c l="1" r="AU94"/>
  <c i="4" r="J30"/>
  <c i="1" r="AG97"/>
  <c i="2" r="J30"/>
  <c i="1" r="AG95"/>
  <c r="W32"/>
  <c r="AX94"/>
  <c r="AZ94"/>
  <c r="AV94"/>
  <c r="AK29"/>
  <c i="3" r="J30"/>
  <c i="1" r="AG96"/>
  <c r="AN96"/>
  <c r="W30"/>
  <c i="4" l="1" r="J39"/>
  <c i="3" r="J39"/>
  <c i="2" r="J39"/>
  <c i="1" r="AN95"/>
  <c r="AN97"/>
  <c r="AG94"/>
  <c r="AK26"/>
  <c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<sst xmlns="http://schemas.openxmlformats.org/spreadsheetml/2006/main">
  <si>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</si>
  <si>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</si>
  <si>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</si>
  <si>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</si>
  <si>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</si>
  <si>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{94fa5317-d9ea-44f4-ab3a-ad1924b379d7}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</si>
  <si>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</si>
  <si>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</si>
  <si>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</si>
  <si>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</si>
  <si>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</si>
  <si>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</si>
  <si>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</si>
  <si>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</si>
  <si>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257029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</si>
  <si>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</si>
  <si>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</si>
  <si>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Senice - Ústí, Leskovec, ř. km 1,050 - 1,120 3,220 - 3,320</t>
  </si>
  <si>
    <t>KSO:</t>
  </si>
  <si>
    <t>CC-CZ:</t>
  </si>
  <si>
    <t>Místo:</t>
  </si>
  <si>
    <t>Ústí u Vsetína; Leskovec</t>
  </si>
  <si>
    <t>Datum:</t>
  </si>
  <si>
    <t>16. 7. 2025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</si>
  <si>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</si>
  <si>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</si>
  <si>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</si>
  <si>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</si>
  <si>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</si>
  <si>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</si>
  <si>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</si>
  <si>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</si>
  <si>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</si>
  <si>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46344942</t>
  </si>
  <si>
    <t>GEOtest, a.s.</t>
  </si>
  <si>
    <t>CZ46344942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</si>
  <si>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</si>
  <si>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</si>
  <si>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</si>
  <si>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</si>
  <si>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</si>
  <si>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</si>
  <si>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</si>
  <si>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</si>
  <si>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</si>
  <si>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</si>
  <si>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</si>
  <si>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</si>
  <si>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</si>
  <si>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</si>
  <si>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</si>
  <si>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</si>
  <si>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</si>
  <si>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</si>
  <si>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</si>
  <si>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</si>
  <si>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</si>
  <si>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</si>
  <si>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</si>
  <si>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</si>
  <si>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</si>
  <si>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</si>
  <si>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</si>
  <si>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</si>
  <si>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</si>
  <si>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</si>
  <si>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</si>
  <si>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</si>
  <si>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</si>
  <si>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</si>
  <si>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</si>
  <si>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</si>
  <si>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</si>
  <si>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</si>
  <si>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</si>
  <si>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</si>
  <si>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</si>
  <si>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</si>
  <si>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</si>
  <si>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</si>
  <si>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</si>
  <si>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</si>
  <si>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</si>
  <si>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</si>
  <si>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</si>
  <si>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25 7029-1</t>
  </si>
  <si>
    <t>SO01 Stupeň Ústí</t>
  </si>
  <si>
    <t>STA</t>
  </si>
  <si>
    <t>1</t>
  </si>
  <si>
    <t>{4bbfdcc0-7071-46da-9b76-f053274adc82}</t>
  </si>
  <si>
    <t>2</t>
  </si>
  <si>
    <t>25 7029-2</t>
  </si>
  <si>
    <t>SO02 Oprava balvanitého skluzu a LB výtrž Leskovec</t>
  </si>
  <si>
    <t>{b2dec465-f496-489c-9751-dea14f669d0b}</t>
  </si>
  <si>
    <t>25 7029-3</t>
  </si>
  <si>
    <t>Vedlejší a ostatní náklady</t>
  </si>
  <si>
    <t>{4d755dfa-af76-4ad4-b256-5424a3fba578}</t>
  </si>
  <si>
    <t>PopZ</t>
  </si>
  <si>
    <t>Poplatek za uložení zeminy a kamení na skládce (skládkovné)</t>
  </si>
  <si>
    <t>t</t>
  </si>
  <si>
    <t>82,651</t>
  </si>
  <si>
    <t>NH</t>
  </si>
  <si>
    <t>eqrwr</t>
  </si>
  <si>
    <t>79,645</t>
  </si>
  <si>
    <t>KRYCÍ LIST SOUPISU PRACÍ</t>
  </si>
  <si>
    <t>ČOK</t>
  </si>
  <si>
    <t>Čištění otevřených koryt</t>
  </si>
  <si>
    <t>m3</t>
  </si>
  <si>
    <t>157,96</t>
  </si>
  <si>
    <t>VKV</t>
  </si>
  <si>
    <t>Vykopávky pro koryta vodotečí</t>
  </si>
  <si>
    <t>4,336</t>
  </si>
  <si>
    <t>Objekt:</t>
  </si>
  <si>
    <t>25 7029-1 - SO01 Stupeň Ústí</t>
  </si>
  <si>
    <t>Ústí u Vsetína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</si>
  <si>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</si>
  <si>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</si>
  <si>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</si>
  <si>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</si>
  <si>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</si>
  <si>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</si>
  <si>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</si>
  <si>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</si>
  <si>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</si>
  <si>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</si>
  <si>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</si>
  <si>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</si>
  <si>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</si>
  <si>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</si>
  <si>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</si>
  <si>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</si>
  <si>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</si>
  <si>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</si>
  <si>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</si>
  <si>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</si>
  <si>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</si>
  <si>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</si>
  <si>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</si>
  <si>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</si>
  <si>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</si>
  <si>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</si>
  <si>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</si>
  <si>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</si>
  <si>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</si>
  <si>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</si>
  <si>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</si>
  <si>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</si>
  <si>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</si>
  <si>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</si>
  <si>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2025 02</t>
  </si>
  <si>
    <t>4</t>
  </si>
  <si>
    <t>-1264137567</t>
  </si>
  <si>
    <t>PP</t>
  </si>
  <si>
    <t>Odstranění křovin a stromů s odstraněním kořenů strojně průměru kmene do 100 mm v rovině nebo ve svahu sklonu terénu do 1:5, při celkové ploše do 100 m2</t>
  </si>
  <si>
    <t>VV</t>
  </si>
  <si>
    <t>35,0 "případné drobné nárusty před zahájením stavby; planimetrováno ze situace"</t>
  </si>
  <si>
    <t>112155311</t>
  </si>
  <si>
    <t>Štěpkování keřového porostu středně hustého s naložením</t>
  </si>
  <si>
    <t>-1518900954</t>
  </si>
  <si>
    <t>Štěpkování s naložením na dopravní prostředek a odvozem do 20 km keřového porostu středně hustého</t>
  </si>
  <si>
    <t>35,0 "štěpkování středně hustého porostu z prostoru břehů v místě stavby; planimetrováno ze situace"</t>
  </si>
  <si>
    <t>3</t>
  </si>
  <si>
    <t>114203104</t>
  </si>
  <si>
    <t>Rozebrání záhozů a rovnanin na sucho</t>
  </si>
  <si>
    <t>1818064105</t>
  </si>
  <si>
    <t>Rozebrání dlažeb nebo záhozů s naložením na dopravní prostředek záhozů, rovnanin a soustřeďovacích staveb provedených na sucho</t>
  </si>
  <si>
    <t>Oprava podjezí – vývar</t>
  </si>
  <si>
    <t>17,77*4,8*0,8*0,3 "odtěžení/odbourání zbytků rozplaveného opevnění vývaru z LK, 30 % plochy"</t>
  </si>
  <si>
    <t>115001105</t>
  </si>
  <si>
    <t>Převedení vody potrubím DN přes 300 do 600</t>
  </si>
  <si>
    <t>m</t>
  </si>
  <si>
    <t>-570866319</t>
  </si>
  <si>
    <t>Převedení vody potrubím průměru DN přes 300 do 600</t>
  </si>
  <si>
    <t>Vlastní vybudování jímek je součást rozpočtu – část VRN</t>
  </si>
  <si>
    <t>2*15,0 "převedení vody přes stupeň a vývar po dobu stavby potrubím-2 ks cca 15 m, včetně podpěr potrubí, dodávka, montáž a demontáž potrubí a podpěr"</t>
  </si>
  <si>
    <t>5</t>
  </si>
  <si>
    <t>115101201</t>
  </si>
  <si>
    <t>Čerpání vody na dopravní výšku do 10 m průměrný přítok do 500 l/min</t>
  </si>
  <si>
    <t>hod</t>
  </si>
  <si>
    <t>-416518189</t>
  </si>
  <si>
    <t>Čerpání vody na dopravní výšku do 10 m s uvažovaným průměrným přítokem do 500 l/min</t>
  </si>
  <si>
    <t>80,0 "10*8 odčerpání vody z vývaru po dobu opravy spárování čela stupně, dobudování vývaru a opravu zakončovacího prahu"</t>
  </si>
  <si>
    <t>6</t>
  </si>
  <si>
    <t>115101202</t>
  </si>
  <si>
    <t>Čerpání vody na dopravní výšku do 10 m průměrný přítok přes 500 do 1 000 l/min</t>
  </si>
  <si>
    <t>-1519831030</t>
  </si>
  <si>
    <t>Čerpání vody na dopravní výšku do 10 m s uvažovaným průměrným přítokem přes 500 do 1 000 l/min</t>
  </si>
  <si>
    <t>56,0 "7*8 odčerpání vody z vývaru po dobu opravy spárování čela stupně, dobudování vývaru a opravu zakončovacího prahu"</t>
  </si>
  <si>
    <t>7</t>
  </si>
  <si>
    <t>115101301</t>
  </si>
  <si>
    <t>Pohotovost čerpací soupravy pro dopravní výšku do 10 m přítok do 500 l/min</t>
  </si>
  <si>
    <t>den</t>
  </si>
  <si>
    <t>1702885049</t>
  </si>
  <si>
    <t>Pohotovost záložní čerpací soupravy pro dopravní výšku do 10 m s uvažovaným průměrným přítokem do 500 l/min</t>
  </si>
  <si>
    <t>10 "oprava podjezí – vývar"</t>
  </si>
  <si>
    <t>8</t>
  </si>
  <si>
    <t>115101302</t>
  </si>
  <si>
    <t>Pohotovost čerpací soupravy pro dopravní výšku do 10 m přítok přes 500 do 1 000 l/min</t>
  </si>
  <si>
    <t>1472612561</t>
  </si>
  <si>
    <t>Pohotovost záložní čerpací soupravy pro dopravní výšku do 10 m s uvažovaným průměrným přítokem přes 500 do 1 000 l/min</t>
  </si>
  <si>
    <t>7 "oprava podjezí – vývar"</t>
  </si>
  <si>
    <t>9</t>
  </si>
  <si>
    <t>124253100</t>
  </si>
  <si>
    <t>Vykopávky pro koryta vodotečí v hornině třídy těžitelnosti I skupiny 3 objem do 100 m3 strojně</t>
  </si>
  <si>
    <t>-1162832308</t>
  </si>
  <si>
    <t>Vykopávky pro koryta vodotečí strojně v hornině třídy těžitelnosti I skupiny 3 do 100 m3</t>
  </si>
  <si>
    <t>Oprava přelivu (zaplnění stavebních otvorů)</t>
  </si>
  <si>
    <t>6,0*0,4*1,3 "výkop pro betonovou těsnící stěnu"</t>
  </si>
  <si>
    <t>(6,8+0,4+0,4)*0,4*0,4 "výkop pro zához podél těsnící stěny"</t>
  </si>
  <si>
    <t>Součet</t>
  </si>
  <si>
    <t>10</t>
  </si>
  <si>
    <t>129253201</t>
  </si>
  <si>
    <t>Čištění otevřených koryt vodotečí šíře dna přes 5 m hl do 5 m v hornině třídy těžitelnosti I skupiny 3 strojně</t>
  </si>
  <si>
    <t>878387273</t>
  </si>
  <si>
    <t>Čištění otevřených koryt vodotečí strojně s přehozením rozpojeného nánosu do 3 m nebo s naložením na dopravní prostředek při šířce původního dna přes 5 m a hloubce koryta do 5 m v hornině třídy těžitelnosti I skupiny 3</t>
  </si>
  <si>
    <t>149,43 "odstranění sedimentů z koryta v km 1,0566 - 1,1248; planimetrováno SW Civil3D"</t>
  </si>
  <si>
    <t>"Oprava podjezí – vývar"</t>
  </si>
  <si>
    <t>17,77*4,8*0,1 "odstranění menšího množství sedimentu z vývaru"</t>
  </si>
  <si>
    <t>11</t>
  </si>
  <si>
    <t>162451106</t>
  </si>
  <si>
    <t>Vodorovné přemístění přes 1 500 do 2000 m výkopku/sypaniny z horniny třídy těžitelnosti I skupiny 1 až 3</t>
  </si>
  <si>
    <t>-1445315526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</si>
  <si>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</si>
  <si>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Odvoz sedimentu a suti na deponii (odvodnění) - do 2 km</t>
  </si>
  <si>
    <t>-79,645 "hutněný násyp v km 1,0566 - 1,1248; planimetrováno SW Civil3D"</t>
  </si>
  <si>
    <t>162751117</t>
  </si>
  <si>
    <t>Vodorovné přemístění přes 9 000 do 10000 m výkopku/sypaniny z horniny třídy těžitelnosti I skupiny 1 až 3</t>
  </si>
  <si>
    <t>2019214000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</si>
  <si>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</si>
  <si>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VKV "odvoz na skládku do Vsetína"</t>
  </si>
  <si>
    <t>ČOK "odvoz na skládku do Vsetína"</t>
  </si>
  <si>
    <t>FIG</t>
  </si>
  <si>
    <t>Rozpad figury: VKV</t>
  </si>
  <si>
    <t>Rozpad figury: ČOK</t>
  </si>
  <si>
    <t>13</t>
  </si>
  <si>
    <t>162751119</t>
  </si>
  <si>
    <t>Příplatek k vodorovnému přemístění výkopku/sypaniny z horniny třídy těžitelnosti I skupiny 1 až 3 ZKD 1000 m přes 10000 m</t>
  </si>
  <si>
    <t>-893430741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</si>
  <si>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</si>
  <si>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VKV*1 "odvoz na skládku do Vsetína; příplatek za další 1 km"</t>
  </si>
  <si>
    <t>ČOK*1 "odvoz na skládku do Vsetína; příplatek za další 1 km"</t>
  </si>
  <si>
    <t>-79,645*1 "hutněný násyp v km 1,0566 - 1,1248; planimetrováno SW Civil3D; příplatek za další 1 km"</t>
  </si>
  <si>
    <t>14</t>
  </si>
  <si>
    <t>171151103</t>
  </si>
  <si>
    <t>Uložení sypaniny z hornin soudržných do násypů zhutněných strojně</t>
  </si>
  <si>
    <t>-1475991062</t>
  </si>
  <si>
    <t>Uložení sypanin do násypů strojně s rozprostřením sypaniny ve vrstvách a s hrubým urovnáním zhutněných z hornin soudržných jakékoliv třídy těžitelnosti</t>
  </si>
  <si>
    <t>79,645 "hutněný násyp v km 1,0566 - 1,1248; planimetrováno SW Civil3D"</t>
  </si>
  <si>
    <t>15</t>
  </si>
  <si>
    <t>171201231</t>
  </si>
  <si>
    <t>Poplatek za uložení zeminy a kamení na recyklační skládce (skládkovné) kód odpadu 17 05 04</t>
  </si>
  <si>
    <t>-309986153</t>
  </si>
  <si>
    <t>Poplatek za uložení stavebního odpadu na recyklační skládce (skládkovné) zeminy a kamení zatříděného do Katalogu odpadů pod kódem 17 05 04</t>
  </si>
  <si>
    <t>"Oprava podjezí – zakončovací práh"</t>
  </si>
  <si>
    <t>-NH</t>
  </si>
  <si>
    <t>Mezisoučet</t>
  </si>
  <si>
    <t>PopZ*1,8 "1,8 t/m3"</t>
  </si>
  <si>
    <t>Rozpad figury: NH</t>
  </si>
  <si>
    <t>Rozpad figury: PopZ</t>
  </si>
  <si>
    <t>16</t>
  </si>
  <si>
    <t>181411123</t>
  </si>
  <si>
    <t>Založení lučního trávníku výsevem pl do 1000 m2 ve svahu přes 1:2 do 1:1</t>
  </si>
  <si>
    <t>-701695169</t>
  </si>
  <si>
    <t>Založení trávníku na půdě předem připravené plochy do 1000 m2 výsevem včetně utažení lučního na svahu přes 1:2 do 1:1</t>
  </si>
  <si>
    <t>Urovnání břehů nad opevněním</t>
  </si>
  <si>
    <t>9,1*1,35 "PB nad stupněm"</t>
  </si>
  <si>
    <t>(14,7+23,9)*1,0 "PB pod stupněm (ř.km 1,087 - 1,119)"</t>
  </si>
  <si>
    <t>38,8*1,0 "PB pod stupněm (ř.km 1,048 - 1,086)"</t>
  </si>
  <si>
    <t>9,5*1,0 "LB nad stupněm"</t>
  </si>
  <si>
    <t>(11,7+16,2)*1,0 "LB pod stupněm (ř.km 1,096 - 1,119)"</t>
  </si>
  <si>
    <t>26,5*1,0 "LB pod stupněm (ř.km 1,062 - 1,093)"</t>
  </si>
  <si>
    <t>17</t>
  </si>
  <si>
    <t>M</t>
  </si>
  <si>
    <t>00572474</t>
  </si>
  <si>
    <t>osivo směs travní krajinná-svahová</t>
  </si>
  <si>
    <t>kg</t>
  </si>
  <si>
    <t>1978774290</t>
  </si>
  <si>
    <t>153,585*0,015 'Přepočtené koeficientem množství</t>
  </si>
  <si>
    <t>18</t>
  </si>
  <si>
    <t>181951112</t>
  </si>
  <si>
    <t>Úprava pláně v hornině třídy těžitelnosti I skupiny 1 až 3 se zhutněním strojně</t>
  </si>
  <si>
    <t>-746020431</t>
  </si>
  <si>
    <t>Úprava pláně vyrovnáním výškových rozdílů strojně v hornině třídy těžitelnosti I, skupiny 1 až 3 se zhutněním</t>
  </si>
  <si>
    <t>17,78*4,8 "urovnání vývaru dna po odstranění zbytků opevnění z LK (drcené kamenivo 200 mm)"</t>
  </si>
  <si>
    <t>19</t>
  </si>
  <si>
    <t>182151111</t>
  </si>
  <si>
    <t>Svahování v zářezech v hornině třídy těžitelnosti I skupiny 1 až 3 strojně</t>
  </si>
  <si>
    <t>536649566</t>
  </si>
  <si>
    <t>Svahování trvalých svahů do projektovaných profilů strojně s potřebným přemístěním výkopku při svahování v zářezech v hornině třídy těžitelnosti I, skupiny 1 až 3</t>
  </si>
  <si>
    <t>Svislé a kompletní konstrukce</t>
  </si>
  <si>
    <t>20</t>
  </si>
  <si>
    <t>321212115</t>
  </si>
  <si>
    <t>Oprava zdiva vodních staveb do 3 m3 z lomového kamene výplňového včetně jeho dodání</t>
  </si>
  <si>
    <t>2098509508</t>
  </si>
  <si>
    <t>Oprava zdiva nadzákladového z lomového kamene vodních staveb přehrad, jezů a plavebních komor, spodní stavby vodních elektráren, jader přehrad, odběrných věží a výpustných zařízení, opěrných zdí, šachet, šachtic a ostatních konstrukcí objemu opravovaných míst do 3 m3 jednotlivě, na maltu cementovou včetně dodání kamene z kamene tříděného, zdiva výplňového</t>
  </si>
  <si>
    <t>3*(1,2*0,6*0,4) "zaplnění 3 otvorů z čela LK o rozměru 0,4 x 0,6 m na celou šířku přelivné hrany 1,2 m"</t>
  </si>
  <si>
    <t>321321116</t>
  </si>
  <si>
    <t>Konstrukce vodních staveb ze ŽB mrazuvzdorného tř. C 30/37</t>
  </si>
  <si>
    <t>-1386925759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</si>
  <si>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</si>
  <si>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Oprava podjezí – zakončovací práh</t>
  </si>
  <si>
    <t>17,6*0,86*0,1 "dobetonování prahu, beton C30/37 XF3</t>
  </si>
  <si>
    <t>22</t>
  </si>
  <si>
    <t>321351010</t>
  </si>
  <si>
    <t>Bednění konstrukcí vodních staveb rovinné - zřízení</t>
  </si>
  <si>
    <t>1030014118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</si>
  <si>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</si>
  <si>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6,0*0,3+0,4*0,3*2 "bednění těsnící stěny min. 300 mm pod hladinou"</t>
  </si>
  <si>
    <t>17,6*0,2*2 "bednění při dobetonování zakončovacího prahu na výšku 0,2 m"</t>
  </si>
  <si>
    <t>23</t>
  </si>
  <si>
    <t>321352010</t>
  </si>
  <si>
    <t>Bednění konstrukcí vodních staveb rovinné - odstranění</t>
  </si>
  <si>
    <t>1990989941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</si>
  <si>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</si>
  <si>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24</t>
  </si>
  <si>
    <t>58562044</t>
  </si>
  <si>
    <t xml:space="preserve">malta kotvící epoxidová </t>
  </si>
  <si>
    <t>920525517</t>
  </si>
  <si>
    <t>malta zálivková epoxidová na podlévání základů strojů</t>
  </si>
  <si>
    <t>106 "ocelové trny průměr 14 mm; ocel (R) B500B, dl. 500 mm (6 ks na m prahu); 1,21 kg/m"</t>
  </si>
  <si>
    <t>8*2 "ocelové trny průměr 14 mm; ocel (R) B500B, dl. 500 mm (16 ks k dozdění patek); 1,21 kg/m"</t>
  </si>
  <si>
    <t>122*0,03 'Přepočtené koeficientem množství</t>
  </si>
  <si>
    <t>25</t>
  </si>
  <si>
    <t>321366112</t>
  </si>
  <si>
    <t>Výztuž železobetonových konstrukcí vodních staveb z oceli 10 505 D do 32 mm</t>
  </si>
  <si>
    <t>-808067151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</si>
  <si>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</si>
  <si>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106*0,5*0,00121 "ocelové trny průměr 14 mm; ocel (R) B500B, dl. 500 mm (6 ks na m prahu); 1,21 kg/m"</t>
  </si>
  <si>
    <t>8*2*0,5*0,00121 "ocelové trny průměr 14 mm; ocel (R) B500B, dl. 500 mm (16 ks k dozdění patek); 1,21 kg/m"</t>
  </si>
  <si>
    <t>26</t>
  </si>
  <si>
    <t>321368211</t>
  </si>
  <si>
    <t>Výztuž železobetonových konstrukcí vodních staveb ze svařovaných sítí</t>
  </si>
  <si>
    <t>1659305109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</si>
  <si>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</si>
  <si>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5,9*1,2*0,007992 "výztuž betonové těsnící stěny; KARI KY 8x8, oko 100x100; hmotnost 7,992 kg/m2"</t>
  </si>
  <si>
    <t>27</t>
  </si>
  <si>
    <t>326221311R</t>
  </si>
  <si>
    <t>Zdění obkladního řádkového hrubého zdiva na maltu objem nad 3 m3</t>
  </si>
  <si>
    <t>302827417</t>
  </si>
  <si>
    <t>P</t>
  </si>
  <si>
    <t>Poznámka k položce:_x000d_
Zdivo hradících konstrukcí z lomového kamene štípaného nebo ručně vybíraného na maltu včetně spárování z pravidelných kamenů._x000d_
Položka obsahuje také dodání a aplikaci adhézního můstku, hydroizolační malty (např. SikaRep nebo Cesesit CR 166) a lepícího tmelu (např. Ceresit CM 17)</t>
  </si>
  <si>
    <t>kamenný obklad z kopáků; vxšxd 200 x 200 x 500 mm</t>
  </si>
  <si>
    <t>17,6*0,86*0,4 "obložení horní hrany kamenem do betonu C30/37 XF3 na tl. 400 mm"</t>
  </si>
  <si>
    <t>Oprava opevnění břehů pod stupněm (vývar)</t>
  </si>
  <si>
    <t>(14,7*0,7*0,4)*0,05 "doplnění obložení kamenem do betonu C30/37 XF3, tl. 400 mm, 5 % plochy"</t>
  </si>
  <si>
    <t>28</t>
  </si>
  <si>
    <t>58381090</t>
  </si>
  <si>
    <t>kopák hrubý (1t=1,3m2)</t>
  </si>
  <si>
    <t>659710815</t>
  </si>
  <si>
    <t>17,6*0,86 "obložení horní hrany kamenem do betonu C30/37 XF3 na tl. 400 mm"</t>
  </si>
  <si>
    <t>(14,7*0,7)*0,05 "doplnění obložení kamenem do betonu C30/37 XF3, tl. 400 mm, 5 % plochy"</t>
  </si>
  <si>
    <t>Vodorovné konstrukce</t>
  </si>
  <si>
    <t>29</t>
  </si>
  <si>
    <t>457315813</t>
  </si>
  <si>
    <t>Těsnící vrstva z betonu mrazuvzdorného tř. C 30/37 tl přes 150 do 200 mm</t>
  </si>
  <si>
    <t>-500702778</t>
  </si>
  <si>
    <t>Těsnicí nebo opevňovací vrstva z prostého betonu pro prostředí s mrazovými cykly tř. C 30/37, tl. vrstvy 200 mm</t>
  </si>
  <si>
    <t>Celková tloušťka stěny bude 40 cm - 2 vrstvy</t>
  </si>
  <si>
    <t>6,0*1,3 "betonová těsnící stěna - beton C30/37 XF3"</t>
  </si>
  <si>
    <t>30</t>
  </si>
  <si>
    <t>457531112</t>
  </si>
  <si>
    <t>Filtrační vrstvy z hrubého drceného kameniva bez zhutnění frakce od 16 až 63 do 32 až 63 mm</t>
  </si>
  <si>
    <t>-1910369071</t>
  </si>
  <si>
    <t>Filtrační vrstvy jakékoliv tloušťky a sklonu z hrubého drceného kameniva bez zhutnění, frakce od 16-63 do 32-63 mm</t>
  </si>
  <si>
    <t>17,78*4,8*0,2 "podklad pro opevnění dna vývaru; tl. 20 cm"</t>
  </si>
  <si>
    <t>31</t>
  </si>
  <si>
    <t>462512370</t>
  </si>
  <si>
    <t>Zához z lomového kamene s proštěrkováním z terénu hmotnost přes 200 do 500 kg</t>
  </si>
  <si>
    <t>1822508867</t>
  </si>
  <si>
    <t>Zához z lomového kamene neupraveného záhozového s proštěrkováním z terénu, hmotnosti jednotlivých kamenů přes 200 do 500 kg</t>
  </si>
  <si>
    <t>9,5*0,6*0,3*0,2 "záhozová patka na LB nad stupněm; doplnění kamene na 20 % plochy"</t>
  </si>
  <si>
    <t>(6,8+0,4+0,4)*0,4*0,4 "oprava přelivu"</t>
  </si>
  <si>
    <t>Oprava podjezí – zához z lomového kamene ve dně za prahem</t>
  </si>
  <si>
    <t>(17,5*(3+(0,58/2))*0,6)*0,5 "doplnění záhozu ve dně pod zakončovacím prahem; doplnění kamene na 50 % plochy"</t>
  </si>
  <si>
    <t>32</t>
  </si>
  <si>
    <t>462512370.1R</t>
  </si>
  <si>
    <t>Přerovnání záhozu z lomového kamene s proštěrkováním z terénu hmotnost přes 200 do 500 kg</t>
  </si>
  <si>
    <t>192010757</t>
  </si>
  <si>
    <t>Přerovnání záhozu z lomového kamene neupraveného záhozového s proštěrkováním z terénu, hmotnosti jednotlivých kamenů přes 200 do 500 kg</t>
  </si>
  <si>
    <t>9,5*0,6*0,3*0,8+(17,5*(3+(0,58/2))*0,6)*0,5 "přerovnání stávajícího záhozu"</t>
  </si>
  <si>
    <t>33</t>
  </si>
  <si>
    <t>462512371R</t>
  </si>
  <si>
    <t>Zához z lomového kamene s proštěrkováním z terénu hmotnost přes 500 do 1000 kg</t>
  </si>
  <si>
    <t>-104933703</t>
  </si>
  <si>
    <t>Zához z lomového kamene neupraveného záhozového s proštěrkováním z terénu, hmotnosti jednotlivých kamenů přes 500 do 1000 kg</t>
  </si>
  <si>
    <t>17,78*4,8*0,8 "opevnění dna vývaru z LK o hmotnosti min. 500 kg na tl. 800 mm"</t>
  </si>
  <si>
    <t>34</t>
  </si>
  <si>
    <t>462519003</t>
  </si>
  <si>
    <t>Příplatek za urovnání ploch záhozu z lomového kamene hmotnost přes 200 do 500 kg</t>
  </si>
  <si>
    <t>1348992749</t>
  </si>
  <si>
    <t>Zához z lomového kamene neupraveného záhozového Příplatek k cenám za urovnání viditelných ploch záhozu z kamene, hmotnosti jednotlivých kamenů přes 200 do 500 kg</t>
  </si>
  <si>
    <t>9,5*(0,6+0,3) "záhozová patka na LB nad stupněm"</t>
  </si>
  <si>
    <t>17,5*3,58 "doplnění záhozu ve dně pod zakončovacím prahem"</t>
  </si>
  <si>
    <t>35</t>
  </si>
  <si>
    <t>462519004R</t>
  </si>
  <si>
    <t>Příplatek za urovnání ploch záhozu z lomového kamene hmotnost přes 500 do 1000 kg</t>
  </si>
  <si>
    <t>630261458</t>
  </si>
  <si>
    <t>Zához z lomového kamene neupraveného záhozového Příplatek k cenám za urovnání viditelných ploch záhozu z kamene, hmotnosti jednotlivých kamenů přes 5200 do 1000 kg</t>
  </si>
  <si>
    <t>17,78*4,8 "opevnění dna vývaru z LK o hmotnosti min. 500 kg na tl. 800 mm"</t>
  </si>
  <si>
    <t>36</t>
  </si>
  <si>
    <t>463212111</t>
  </si>
  <si>
    <t>Rovnanina z lomového kamene upraveného s vyklínováním spár úlomky kamene</t>
  </si>
  <si>
    <t>1508431639</t>
  </si>
  <si>
    <t>Rovnanina z lomového kamene upraveného, tříděného jakékoliv tloušťky rovnaniny s vyklínováním spár a dutin úlomky kamene</t>
  </si>
  <si>
    <t>Oprava opevnění břehů pod zakončovacím prahem stupně - doplnění na ploše 10 %</t>
  </si>
  <si>
    <t>(23,9*((3,7+1,7)/2))*0,4*0,1 "rovnanina z LK - PB ř. km 1,087-1,109)"</t>
  </si>
  <si>
    <t>((6,2*((4,2+2,7)/2))+(32,5*2,7))*0,4*0,1 "rovnanina z LK - PB ř. km 1,048-1,086"</t>
  </si>
  <si>
    <t>(16,2*((1,7+1,8)/2))*0,4*0,1 "rovnanina z LK - LB ř. km 1,096-1,113"</t>
  </si>
  <si>
    <t>(26,5*((1,4+2,6)/2))*0,4*0,1 "rovnanina z LK - LB ř. km 1,062-1,093"</t>
  </si>
  <si>
    <t>37</t>
  </si>
  <si>
    <t>463212191</t>
  </si>
  <si>
    <t>Příplatek za vypracováni líce rovnaniny</t>
  </si>
  <si>
    <t>-1482604674</t>
  </si>
  <si>
    <t>Rovnanina z lomového kamene upraveného, tříděného Příplatek k cenám za vypracování líce</t>
  </si>
  <si>
    <t>(23,9*((3,7+1,7)/2))*0,1 "rovnanina z LK - PB ř. km 1,087-1,109)"</t>
  </si>
  <si>
    <t>((6,2*((4,2+2,7)/2))+(32,5*2,7))*0,1 "rovnanina z LK - PB ř. km 1,048-1,086"</t>
  </si>
  <si>
    <t>(16,2*((1,7+1,8)/2))*0,1 "rovnanina z LK - LB ř. km 1,096-1,113"</t>
  </si>
  <si>
    <t>(26,5*((1,4+2,6)/2))*0,1 "rovnanina z LK - LB ř. km 1,062-1,093"</t>
  </si>
  <si>
    <t>Úpravy povrchů, podlahy a osazování výplní</t>
  </si>
  <si>
    <t>38</t>
  </si>
  <si>
    <t>62863 R</t>
  </si>
  <si>
    <t>Příplatek za průmyslově vyráběnou spárovací hmotu pro přírodní kámen a venkovní použití</t>
  </si>
  <si>
    <t>-890399176</t>
  </si>
  <si>
    <t>Oprava podjezí – zakončovací práh; spáry do 30 mm</t>
  </si>
  <si>
    <t>17,6*0,86 "spárování nového obložení"</t>
  </si>
  <si>
    <t>Opevnění nad stupněm - rozsah 50 % plochy; spáry 70 - 120 mm</t>
  </si>
  <si>
    <t>8,3*(0,6+0,3)*0,5 "patka obložená kamenem na PB"</t>
  </si>
  <si>
    <t>Přelivná hrana a čelo stupně - rozsah 50 % plochy; spáry 70 - 120 mm</t>
  </si>
  <si>
    <t>1,0*(5,2+3,2+16,7+3,1+2)*0,5 "přelivná hrana stupně"</t>
  </si>
  <si>
    <t>38,88*0,5 "čelo stupně"</t>
  </si>
  <si>
    <t>Opevnění břehů pod stupněm (vývar) - rozsah 50 % plochy; spáry 70 - 120 mm</t>
  </si>
  <si>
    <t>(14,7*(0,7+1))*0,5 "patka obložená kamenem na PB"</t>
  </si>
  <si>
    <t>(11,7*(0,7+1))*0,5 "patka obložená kamenem na LB"</t>
  </si>
  <si>
    <t>Opevnění nad stupněm - rozsah 50 % plochy; spáry do 70 mm</t>
  </si>
  <si>
    <t>8,3*2,5*0,5 "dlažba na PB"</t>
  </si>
  <si>
    <t>Opevnění břehů pod stupněm (vývar) - rozsah 50 % plochy; spáry do 70 mm</t>
  </si>
  <si>
    <t>(((2,6+1,9)/2)*14,7)*0,5 "dlažba do betonu na PB"</t>
  </si>
  <si>
    <t>(((1,7+1,5)/2)*11,7)*0,5 "dlažba do betonu na LB"</t>
  </si>
  <si>
    <t>39</t>
  </si>
  <si>
    <t>628635552</t>
  </si>
  <si>
    <t>Vyplnění spár zdiva z lomového kamene maltou cementovou na hl přes 70 do 120 mm s vyspárováním</t>
  </si>
  <si>
    <t>-1880891337</t>
  </si>
  <si>
    <t>Vyplnění spár dosavadních konstrukcí zdiva cementovou maltou s vyčištěním spár hloubky přes 70 do 120 mm, zdiva z lomového kamene s vyspárováním</t>
  </si>
  <si>
    <t>Opevnění nad stupněm - rozsah 50 % plochy</t>
  </si>
  <si>
    <t>Přelivná hrana a čelo stupně - rozsah 50 % plochy</t>
  </si>
  <si>
    <t>Opevnění břehů pod stupněm (vývar) - rozsah 50 % plochy</t>
  </si>
  <si>
    <t>40</t>
  </si>
  <si>
    <t>636195212</t>
  </si>
  <si>
    <t>Vyplnění spár dlažby z lomového kamene maltou cementovou na hl do 70 mm s vyspárováním</t>
  </si>
  <si>
    <t>371592026</t>
  </si>
  <si>
    <t>Vyplnění spár dosavadních dlažeb cementovou maltou s vyčištěním spár na hloubky do 70 mm dlažby z lomového kamene s vyspárováním</t>
  </si>
  <si>
    <t>Ostatní konstrukce a práce, bourání</t>
  </si>
  <si>
    <t>41</t>
  </si>
  <si>
    <t>938901101</t>
  </si>
  <si>
    <t>Očištění dlažby z lomového kamene nebo z betonových desek od porostu</t>
  </si>
  <si>
    <t>1947824462</t>
  </si>
  <si>
    <t>Dokončovací práce na dosavadních konstrukcích očištění dlažby od travního a divokého porostu, s vytrháním kořenů ze spár, s naložením odstraněného porostu na dopravní prostředek nebo s odklizením na hromady do vzdálenosti 50 m z lomového kamene nebo betonových desek</t>
  </si>
  <si>
    <t>Opevnění břehů pod zakončovacím prahem stupně</t>
  </si>
  <si>
    <t xml:space="preserve">23,9*((3,7+1,7)/2) "rovnanina z LK - PB,  ř. km 1,087-1,109"</t>
  </si>
  <si>
    <t>(6,2*((4,2+2,7)/2))+(32,5*2,7) "rovnanina z LK - PB, ř. km 1,048-1,086"</t>
  </si>
  <si>
    <t>16,2*((1,7+1,8)/2) "rovnanina z LK - LB, ř. km 1,096-1,113"</t>
  </si>
  <si>
    <t>26,5*((1,4+2,6)/2) "rovnanina z LK - LB, ř. km 1,062-1,093"</t>
  </si>
  <si>
    <t>42</t>
  </si>
  <si>
    <t>938903111</t>
  </si>
  <si>
    <t>Vysekání spár hl do 70 mm v dlažbě z lomového kamene</t>
  </si>
  <si>
    <t>1807272629</t>
  </si>
  <si>
    <t>Dokončovací práce na dosavadních konstrukcích vysekání spár s očištěním zdiva nebo dlažby, s naložením suti na dopravní prostředek nebo s odklizením na hromady do vzdálenosti 50 m při hloubce spáry do 70 mm v dlažbě z lomového kamene</t>
  </si>
  <si>
    <t>43</t>
  </si>
  <si>
    <t>938903211</t>
  </si>
  <si>
    <t>Vysekání spár hl přes 70 do 120 mm ve zdivu z lomového kamene</t>
  </si>
  <si>
    <t>-994143211</t>
  </si>
  <si>
    <t>Dokončovací práce na dosavadních konstrukcích vysekání spár s očištěním zdiva nebo dlažby, s naložením suti na dopravní prostředek nebo s odklizením na hromady do vzdálenosti 50 m při hloubce spáry přes 70 do 120 mm ve zdivu z lomového kamene</t>
  </si>
  <si>
    <t>44</t>
  </si>
  <si>
    <t>96021 R</t>
  </si>
  <si>
    <t xml:space="preserve">Bourání  zvětralé části zdiva z lom. kamene vodních staveb</t>
  </si>
  <si>
    <t>-563653866</t>
  </si>
  <si>
    <t>17,6*0,86*0,2 "bourání poškozené části betonového zakončovacího prahu"</t>
  </si>
  <si>
    <t>45</t>
  </si>
  <si>
    <t>985131111</t>
  </si>
  <si>
    <t>Očištění ploch stěn, rubu kleneb a podlah tlakovou vodou</t>
  </si>
  <si>
    <t>-1423398961</t>
  </si>
  <si>
    <t>Opevnění nad stupněm</t>
  </si>
  <si>
    <t>9,5*(0,6+0,3) "záhozová patka na LB"</t>
  </si>
  <si>
    <t>8,3*(0,6+0,3) "patka obložená kamenem na PB"</t>
  </si>
  <si>
    <t>8,3*2,5 "dlažba na PB"</t>
  </si>
  <si>
    <t>Přelivná hrana a čela stupně</t>
  </si>
  <si>
    <t>1,0*(5,2+3,2+16,7+3,1+2,0) "přelivná hrana"</t>
  </si>
  <si>
    <t>38,88 "čelo stupně; planimetrováno z výkresu"</t>
  </si>
  <si>
    <t>Opevnění břehů vývaru pod stupněm</t>
  </si>
  <si>
    <t>14,7*(0,7+1) "patka obložená kamenem na PB"</t>
  </si>
  <si>
    <t>11,7*(0,7+1) "patka obložená kamenem na LB"</t>
  </si>
  <si>
    <t>((2,6+1,9)/2)*14,7 "dlažba do betonu na PB"</t>
  </si>
  <si>
    <t>((1,7+1,5)/2)*11,7 "dlažba do betonu na LB"</t>
  </si>
  <si>
    <t>997</t>
  </si>
  <si>
    <t>Doprava suti a vybouraných hmot</t>
  </si>
  <si>
    <t>46</t>
  </si>
  <si>
    <t>997013871</t>
  </si>
  <si>
    <t>Poplatek za uložení stavebního odpadu na recyklační skládce (skládkovné) směsného stavebního a demoličního kód odpadu 17 09 04</t>
  </si>
  <si>
    <t>-2024888778</t>
  </si>
  <si>
    <t>Poplatek za uložení stavebního odpadu na recyklační skládce (skládkovné) směsného stavebního a demoličního zatříděného do Katalogu odpadů pod kódem 17 09 04</t>
  </si>
  <si>
    <t>0,245 "vysekané spáry"</t>
  </si>
  <si>
    <t>47</t>
  </si>
  <si>
    <t>997013871.1R</t>
  </si>
  <si>
    <t>-70994103</t>
  </si>
  <si>
    <t xml:space="preserve">17,6*0,86*0,2*2,3 "bourání poškozené části betonového zakončovacího prahu;  2,3 t/m3"</t>
  </si>
  <si>
    <t>48</t>
  </si>
  <si>
    <t>997321511</t>
  </si>
  <si>
    <t>Vodorovná doprava suti a vybouraných hmot po suchu do 1 km</t>
  </si>
  <si>
    <t>618505477</t>
  </si>
  <si>
    <t>Vodorovná doprava suti a vybouraných hmot bez naložení, s vyložením a hrubým urovnáním po suchu, na vzdálenost do 1 km</t>
  </si>
  <si>
    <t>odvoz na skládku do Vsetína 11 km</t>
  </si>
  <si>
    <t>49</t>
  </si>
  <si>
    <t>997321519</t>
  </si>
  <si>
    <t>Příplatek ZKD 1 km vodorovné dopravy suti a vybouraných hmot po suchu</t>
  </si>
  <si>
    <t>2015521769</t>
  </si>
  <si>
    <t>Vodorovná doprava suti a vybouraných hmot bez naložení, s vyložením a hrubým urovnáním po suchu, na vzdálenost Příplatek k cenám za každý další započatý 1 km přes 1 km</t>
  </si>
  <si>
    <t>odvoz na skládku do Vsetína 11 km; příplatek za dalších 10 km</t>
  </si>
  <si>
    <t xml:space="preserve">17,6*0,86*0,2*2,3*10 "bourání poškozené části betonového zakončovacího prahu;  2,3 t/m3"</t>
  </si>
  <si>
    <t>0,245*10 "vysekané spáry"</t>
  </si>
  <si>
    <t>998</t>
  </si>
  <si>
    <t>Přesun hmot</t>
  </si>
  <si>
    <t>50</t>
  </si>
  <si>
    <t>998323011</t>
  </si>
  <si>
    <t>Přesun hmot pro jezy a stupně</t>
  </si>
  <si>
    <t>2119190190</t>
  </si>
  <si>
    <t>Přesun hmot pro jezy a stupně dopravní vzdálenost do 500 m</t>
  </si>
  <si>
    <t>HJ</t>
  </si>
  <si>
    <t>fasfs</t>
  </si>
  <si>
    <t>150,218</t>
  </si>
  <si>
    <t>6,844</t>
  </si>
  <si>
    <t>349,058</t>
  </si>
  <si>
    <t>HR800</t>
  </si>
  <si>
    <t>45,964</t>
  </si>
  <si>
    <t>PVP</t>
  </si>
  <si>
    <t>Příplatek za každý 1 km k vodorovnému přesunu</t>
  </si>
  <si>
    <t>25 7029-2 - SO02 Oprava balvanitého skluzu a LB výtrž Leskovec</t>
  </si>
  <si>
    <t>Leskovec</t>
  </si>
  <si>
    <t>112101101</t>
  </si>
  <si>
    <t>Odstranění stromů listnatých průměru kmene přes 100 do 300 mm</t>
  </si>
  <si>
    <t>kus</t>
  </si>
  <si>
    <t>-2065784369</t>
  </si>
  <si>
    <t>Odstranění stromů s odřezáním kmene a s odvětvením listnatých, průměru kmene přes 100 do 300 mm</t>
  </si>
  <si>
    <t>7 "stromy č. 13 - 19"</t>
  </si>
  <si>
    <t>112101102</t>
  </si>
  <si>
    <t>Odstranění stromů listnatých průměru kmene přes 300 do 500 mm</t>
  </si>
  <si>
    <t>2127971058</t>
  </si>
  <si>
    <t>Odstranění stromů s odřezáním kmene a s odvětvením listnatých, průměru kmene přes 300 do 500 mm</t>
  </si>
  <si>
    <t>3 "stromy č. 20; 22 a 23"</t>
  </si>
  <si>
    <t>112101103</t>
  </si>
  <si>
    <t>Odstranění stromů listnatých průměru kmene přes 500 do 700 mm</t>
  </si>
  <si>
    <t>-976277514</t>
  </si>
  <si>
    <t>Odstranění stromů s odřezáním kmene a s odvětvením listnatých, průměru kmene přes 500 do 700 mm</t>
  </si>
  <si>
    <t>4 "stromy č. 21; 24 - 26"</t>
  </si>
  <si>
    <t>112101104</t>
  </si>
  <si>
    <t>Odstranění stromů listnatých průměru kmene přes 700 do 900 mm</t>
  </si>
  <si>
    <t>669449020</t>
  </si>
  <si>
    <t>Odstranění stromů s odřezáním kmene a s odvětvením listnatých, průměru kmene přes 700 do 900 mm</t>
  </si>
  <si>
    <t>1 "strom č. 27"</t>
  </si>
  <si>
    <t>112155115</t>
  </si>
  <si>
    <t>Štěpkování stromků a větví v zapojeném porostu průměru kmene do 300 mm s naložením</t>
  </si>
  <si>
    <t>-790822232</t>
  </si>
  <si>
    <t>Štěpkování s naložením na dopravní prostředek a odvozem do 20 km stromků a větví v zapojeném porostu, průměru kmene do 300 mm</t>
  </si>
  <si>
    <t>7 "větve z pokácených stromů"</t>
  </si>
  <si>
    <t>112155121</t>
  </si>
  <si>
    <t>Štěpkování stromků a větví v zapojeném porostu průměru kmene přes 300 do 500 mm s naložením</t>
  </si>
  <si>
    <t>-104916857</t>
  </si>
  <si>
    <t>Štěpkování s naložením na dopravní prostředek a odvozem do 20 km stromků a větví v zapojeném porostu, průměru kmene přes 300 do 500 mm</t>
  </si>
  <si>
    <t>3 "větve z pokácených stromů"</t>
  </si>
  <si>
    <t>112155125</t>
  </si>
  <si>
    <t>Štěpkování stromků a větví v zapojeném porostu průměru kmene přes 500 do 700 mm s naložením</t>
  </si>
  <si>
    <t>-615963545</t>
  </si>
  <si>
    <t>Štěpkování s naložením na dopravní prostředek a odvozem do 20 km stromků a větví v zapojeném porostu, průměru kmene přes 500 do 700 mm</t>
  </si>
  <si>
    <t>4 "větve z pokácených stromů"</t>
  </si>
  <si>
    <t>112155126R</t>
  </si>
  <si>
    <t>Štěpkování stromků a větví v zapojeném porostu průměru kmene přes 700 mm s naložením</t>
  </si>
  <si>
    <t>-781487633</t>
  </si>
  <si>
    <t>Štěpkování s naložením na dopravní prostředek a odvozem do 20 km stromků a větví v zapojeném porostu, průměru kmene přes 700 mm</t>
  </si>
  <si>
    <t>1 "větve z pokácených stromů"</t>
  </si>
  <si>
    <t>1122511021R</t>
  </si>
  <si>
    <t>Odstranění pařezů vč. odvozu a biologické likvidace</t>
  </si>
  <si>
    <t>-724774853</t>
  </si>
  <si>
    <t>1675871332</t>
  </si>
  <si>
    <t>13,0*0,7*1,0 "bourání spodní části skluzu"</t>
  </si>
  <si>
    <t>1150011R</t>
  </si>
  <si>
    <t>Převedení vody dle zvolené technologie dodavatele po celou dobu výstavby vč. čerpání vody</t>
  </si>
  <si>
    <t>soubor</t>
  </si>
  <si>
    <t>1614700261</t>
  </si>
  <si>
    <t>Poznámka k položce:_x000d_
Zajištění převedení vody pro celou stavbu. Není povoleno zbudování obtokového koryta či rýhy ve stávajícím korytě._x000d_
Předpoklad stavebních prací, které nelze realizovat v tekoucí vodě:_x000d_
- dlažba na levém břehu stupně_x000d_
_x000d_
Položka zahrnuje čerpání vody, záložní zdroj čerpání, zbudování jílových hrázek pro zahrazení toku při použití převáděcího potrubí, podpůrné konstrukce potrubí, použití BigBagů atd._x000d_
_x000d_
- čerpání do výšky až 10 m s průměrným přítokem do 1 000 l/min,_x000d_
- pohotovostní čerpací soustavy dimenzovanou na požadovanou čerpací výšku a průtok,_x000d_
- včetně zbudování zemních hrázek ze zemin vhodných do hrázek a dostatečně těsnících, jímkovaní, soustředění převáděné vody, rozebrání hrázek,_x000d_
- včetně dodávky , montáže a demontáže odvodňovacího potrubí o průměru dle zvolené technologie zhotovitele.</t>
  </si>
  <si>
    <t>122251104</t>
  </si>
  <si>
    <t>Odkopávky a prokopávky nezapažené v hornině třídy těžitelnosti I skupiny 3 objem do 500 m3 strojně</t>
  </si>
  <si>
    <t>-1173045068</t>
  </si>
  <si>
    <t>Odkopávky a prokopávky nezapažené strojně v hornině třídy těžitelnosti I skupiny 3 přes 100 do 500 m3</t>
  </si>
  <si>
    <t>150,218 "odkopávky v km 3,2461 - 3,3149; planimetrováno SW Civil3D"</t>
  </si>
  <si>
    <t>-1029956705</t>
  </si>
  <si>
    <t>159,72 " odstranění sedimentů; planimetrováno SW Civil3D"</t>
  </si>
  <si>
    <t>132251102</t>
  </si>
  <si>
    <t>Hloubení rýh nezapažených š do 800 mm v hornině třídy těžitelnosti I skupiny 3 objem do 50 m3 strojně</t>
  </si>
  <si>
    <t>1864680033</t>
  </si>
  <si>
    <t>Hloubení nezapažených rýh šířky do 800 mm strojně s urovnáním dna do předepsaného profilu a spádu v hornině třídy těžitelnosti I skupiny 3 přes 20 do 50 m3</t>
  </si>
  <si>
    <t>33,264 "rýhy pro patku v km 3,2535 - 3,3108; sanace levobřežní výtrže ř. km 3,2535 - 3,3149; planimetrováno SW Civil3D"</t>
  </si>
  <si>
    <t>132251251</t>
  </si>
  <si>
    <t>Hloubení rýh nezapažených š do 2000 mm v hornině třídy těžitelnosti I skupiny 3 objem do 20 m3 strojně</t>
  </si>
  <si>
    <t>-1606833403</t>
  </si>
  <si>
    <t>Hloubení nezapažených rýh šířky přes 800 do 2 000 mm strojně s urovnáním dna do předepsaného profilu a spádu v hornině třídy těžitelnosti I skupiny 3 do 20 m3</t>
  </si>
  <si>
    <t>12,7*1,0*1,0 "zavazovací pas skluzu z těžkého LK; oprava balvanitého skluzu ř. km 3,3149 - 3,3108"</t>
  </si>
  <si>
    <t>1041527621</t>
  </si>
  <si>
    <t>Odvoz sedimentu na deponii (odvodnění) - do 2 km</t>
  </si>
  <si>
    <t>-6,844 "hutněný násyp v km 3,2461 - 3,3149; planimetrováno SW Civil3D"</t>
  </si>
  <si>
    <t>Rozpad figury: HR800</t>
  </si>
  <si>
    <t>Rozpad figury: HJ</t>
  </si>
  <si>
    <t>283456133</t>
  </si>
  <si>
    <t>Odvoz na skládku do Vsetína</t>
  </si>
  <si>
    <t>6,844 "hutněný násyp v km 3,2461 - 3,3149; planimetrováno SW Civil3D"</t>
  </si>
  <si>
    <t>1610694017</t>
  </si>
  <si>
    <t>Odvoz na skládku do Vsetína; příplatek za další 1 km</t>
  </si>
  <si>
    <t>PVP*1</t>
  </si>
  <si>
    <t>Rozpad figury: PVP</t>
  </si>
  <si>
    <t>-1760195812</t>
  </si>
  <si>
    <t>593431076</t>
  </si>
  <si>
    <t>-1172036845</t>
  </si>
  <si>
    <t>13,0*2,0 "balvanitý skluz ř. km 3,3149 - 3,3108"</t>
  </si>
  <si>
    <t>-1958886642</t>
  </si>
  <si>
    <t>Sanace levobřežní výtrže ř. km 3,2535 - 3,3149</t>
  </si>
  <si>
    <t>379,554 "svahování zářezu; planimetrováno SW Civil3D"</t>
  </si>
  <si>
    <t>-1758940720</t>
  </si>
  <si>
    <t>Sanace levobřežní výtrže ř. km 3,2535 - 3,3108</t>
  </si>
  <si>
    <t>33,264 "záhozová patka z LK; planimetrováno SW Civil3D"</t>
  </si>
  <si>
    <t>-732574820</t>
  </si>
  <si>
    <t>47,520 "záhozová patka z LK; planimetrováno SW Civil3D"</t>
  </si>
  <si>
    <t>-275946156</t>
  </si>
  <si>
    <t>197,186 "rovnanina z LK o hmotnosti 200 - 500 kg; planimetrováno SW Civil3D"</t>
  </si>
  <si>
    <t>-7924580</t>
  </si>
  <si>
    <t>367,58 "líc rovnaniny; planimetrováno SW Civil3D"</t>
  </si>
  <si>
    <t>467510111</t>
  </si>
  <si>
    <t>Balvanitý skluz z lomového kamene tl 700 až 1200 mm</t>
  </si>
  <si>
    <t>-1889773231</t>
  </si>
  <si>
    <t>Balvanitý skluz z lomového kamene hmotnosti kamene jednotlivě přes 300 do 3000 kg s proštěrkováním tl. vrstvy 700 až 1200 mm</t>
  </si>
  <si>
    <t>13,0*0,7*2,0 "doplnění skluzu v délce 2 m"</t>
  </si>
  <si>
    <t>Oprava balvanitého skluzu ř. km 3,3149 - 3,3108</t>
  </si>
  <si>
    <t>12,7*1,0*1,0 "zavazovací pas skluzu z těžkého LK"</t>
  </si>
  <si>
    <t>467510111.1R</t>
  </si>
  <si>
    <t>Balvanitý skluz s využitím původního lomového kamene tl 700 až 1200 mm</t>
  </si>
  <si>
    <t>419707649</t>
  </si>
  <si>
    <t>Balvanitý skluz s využitím původního lomového kamene hmotnosti kamene jednotlivě přes 300 do 3000 kg s proštěrkováním tl. vrstvy 700 až 1200 mm</t>
  </si>
  <si>
    <t>13,0*0,7*1,0 "balvanitý skluz s využitím původního kamene v délce 1,0 m"</t>
  </si>
  <si>
    <t>998332011</t>
  </si>
  <si>
    <t>Přesun hmot pro úpravy vodních toků a kanály</t>
  </si>
  <si>
    <t>-1214039609</t>
  </si>
  <si>
    <t>Přesun hmot pro úpravy vodních toků a kanály, hráze rybníků apod. dopravní vzdálenost do 500 m</t>
  </si>
  <si>
    <t>25 7029-3 - Vedlejší a ostatní náklady</t>
  </si>
  <si>
    <t>Ústí u vsetína; Leskovec</t>
  </si>
  <si>
    <t>OST - Ostatní</t>
  </si>
  <si>
    <t>VRN - Vedlejší rozpočtové náklady</t>
  </si>
  <si>
    <t xml:space="preserve">    VRN4 - Inženýrská činnost</t>
  </si>
  <si>
    <t>30 R</t>
  </si>
  <si>
    <t>Průběžné denní čištění a údržba dotčených komunikací v průběhu stavby</t>
  </si>
  <si>
    <t>oubor</t>
  </si>
  <si>
    <t>1024</t>
  </si>
  <si>
    <t>566044526</t>
  </si>
  <si>
    <t>OST</t>
  </si>
  <si>
    <t>Ostatní</t>
  </si>
  <si>
    <t>800800001</t>
  </si>
  <si>
    <t>Náklady spojené se zajištěním a realizací prací</t>
  </si>
  <si>
    <t>512</t>
  </si>
  <si>
    <t>565572659</t>
  </si>
  <si>
    <t>Poznámka k položce:_x000d_
Uvedení pozemků do původního stavu.</t>
  </si>
  <si>
    <t>800800008</t>
  </si>
  <si>
    <t>Protokolární předání stavbou dotčených pozemků a _x000d_
komunikací, uvedených do původního stavu, zpět jejich_x000d_
 vlastníkům</t>
  </si>
  <si>
    <t>-218695559</t>
  </si>
  <si>
    <t>Protokolární předání stavbou dotčených pozemků a 
komunikací, uvedených do původního stavu, zpět jejich
 vlastníkům</t>
  </si>
  <si>
    <t>800800015</t>
  </si>
  <si>
    <t>Zajištění a zabezpečení staveniště, zřízení a likvidace zařízení staveniště, včetně případných přípojek, přístupů, _x000d_
deponií apod.</t>
  </si>
  <si>
    <t>1090368369</t>
  </si>
  <si>
    <t>Zajištění a zabezpečení staveniště, zřízení a likvidace zařízení staveniště, včetně případných přípojek, přístupů, 
deponií apod.</t>
  </si>
  <si>
    <t>VRN</t>
  </si>
  <si>
    <t>Vedlejší rozpočtové náklady</t>
  </si>
  <si>
    <t>01 R</t>
  </si>
  <si>
    <t>Vytyčení inženýrských sítí a zařízení, včetně zajištění případné aktualizace vyjádření správců sítí, která pozbudou platnosti v období mezi předáním staveniště a vytyčením sítí</t>
  </si>
  <si>
    <t>-870193596</t>
  </si>
  <si>
    <t>Poznámka k položce:_x000d_
Položka obsahuje: _x000d_
Zajištění všech nezbytných opatření, jimiž bude předejito porušení jakékoliv inženýrské sítě během výstavby, aktualizaci vyjádření k existenci sítí, jejich vytýčení, označení a ochrana stávajících inženýrských sítí a zařízení v obvodu staveniště. Doklady o vytýčení, včetně zaměření, budou před zahájením stavebních prací předány objednateli v tištěné, příp. digitální formě. Dále respektování ochranných pásem inženýrských sítí dle příslušných norem a vyhlášek a údajů jejich majetkových správců; provedení potřebných přeložek podzemních a nadzemních sítí, jejich ochranu a zajištění; potřebného vypínání vzdušných el. vedení při práci pod nimi, zajištění výluk a náhradního zásobování, související s realizací a propojením inženýrských sítí, úhrada poplatků za připojení elektrického vedení na základní síť apod.</t>
  </si>
  <si>
    <t>03 R</t>
  </si>
  <si>
    <t>Vytyčení stavby (případně pozemků nebo provedení jiných geodetických prací*) odborně způsobilou osobou v oboru zeměměřictví.</t>
  </si>
  <si>
    <t>-1214925416</t>
  </si>
  <si>
    <t>08 R</t>
  </si>
  <si>
    <t>Provedení (zabezpečení) následujících opatření nezbytných pro ochranu živočichů.</t>
  </si>
  <si>
    <t>-1721145831</t>
  </si>
  <si>
    <t>Poznámka k položce:_x000d_
Zajištění splnění všech podmínek uvedených ve Výjimce z ochrany ZCHD._x000d_
Instalace migračních zábran nad a pod stavbou, včetně dodání, osazení, udržování jejich průchodnosti během stavby a nakonec odstranění z toku.</t>
  </si>
  <si>
    <t>09 R</t>
  </si>
  <si>
    <t>Projednání a zajištění zvláštního užívání komunikací a veřejných ploch, včetně zajištění dopravního značení, a to v rozsahu nezbytném pro řádné a bezpečné provádění stavby.</t>
  </si>
  <si>
    <t>-1644747846</t>
  </si>
  <si>
    <t>Poznámka k položce:_x000d_
Projednání a zajištění (zvláštního) užívání komunikací a veřejných ploch včetně zajištění dopravního značení a to v rozsahu nezbytném pro řádné a bezpečné provádění stavby. (rozhodnutí, písemný protokol o jednání, zápis v SD...)</t>
  </si>
  <si>
    <t>10 R</t>
  </si>
  <si>
    <t>Zajištění slovení rybí obsádky, mihulí*, měkkýšů* a raků* k tomu oprávněnou osobou, včetně pořízení protokolu a zajištění oznámení zahájení prací na vodním toku příslušnému uživateli rybářského revíru.</t>
  </si>
  <si>
    <t>311690374</t>
  </si>
  <si>
    <t>Poznámka k položce:_x000d_
Zajištění slovení rybí obsádky a dalších organismů podléhajících zvláštní ochraně k tomu oprávněnou osobou, včetně pořízení protokolu a zajištění oznámení zahájení prací na vodním toku příslušnému uživateli rybářského revíru.</t>
  </si>
  <si>
    <t>11 R</t>
  </si>
  <si>
    <t>Protokolární předání stavbou dotčených pozemků a komunikací, uvedených do původního stavu, zpět jejich vlastníkům.</t>
  </si>
  <si>
    <t>997431740</t>
  </si>
  <si>
    <t>13 R</t>
  </si>
  <si>
    <t>Zpracování a předání dokumentace skut. provedení stavby (3 paré + 1 v el. formě) objednateli a zaměření skut. provedení stavby – geodetická část dokumentace (3 paré + 1 v el. formě) v rozsahu odpovídajícím příslušným právním předpisům.</t>
  </si>
  <si>
    <t>896216465</t>
  </si>
  <si>
    <t>Poznámka k položce:_x000d_
Zpracování a předání dokumentace skutečného provedení stavby (3 paré + 1 v elektronické formě) objednateli a zaměření skutečného provedení stavby – geodetická část dokumentace (3 paré + 1 v elektronické formě) v rozsahu odpovídajícím příslušným právním předpisům. Pořízení fotodokumentace stavby, vč. zveřejnění v digitální technické mapě._x000d_
Součástí dokumentace bude také popis a zdůvodnění případných změn a odchylek skutečného provedení stavby od stavebního povolení a ověřené projektové dokumentace.</t>
  </si>
  <si>
    <t>15 R</t>
  </si>
  <si>
    <t>Aktualizace povodňového plánu pro celou stavbu.</t>
  </si>
  <si>
    <t>-1023694953</t>
  </si>
  <si>
    <t>16 R</t>
  </si>
  <si>
    <t>Provedení opatření vyplývajících z povodňového plánu.</t>
  </si>
  <si>
    <t>1336939244</t>
  </si>
  <si>
    <t>17 R</t>
  </si>
  <si>
    <t>Aktualizace (přizpůsobení) nebo zpracování* plánu bezpečnosti a ochrany zdraví při práci.</t>
  </si>
  <si>
    <t>-1896343091</t>
  </si>
  <si>
    <t>Poznámka k položce:_x000d_
Vypracování ( příp. aktualizace) plánu bezpečnosti a ochrany zdraví při práci na staveništi ve smyslu §15 odstavce 2 zákona č. 309/2006 Sb., který předá zhotovitel objednateli k odsouhlasení při předání a převzetí staveniště. Zajištění plnění povinností dle zákona č. 309/2006 Sb. a nař.vlády č. 591/2006Sb.</t>
  </si>
  <si>
    <t>18 R</t>
  </si>
  <si>
    <t>Aktualizace havarijního plánu pro celou stavbu.</t>
  </si>
  <si>
    <t>1580115895</t>
  </si>
  <si>
    <t>19 R</t>
  </si>
  <si>
    <t>Provedení opatření vyplývajících z havarijního plánu.</t>
  </si>
  <si>
    <t>1737548092</t>
  </si>
  <si>
    <t>VRN4</t>
  </si>
  <si>
    <t>Inženýrská činnost</t>
  </si>
  <si>
    <t>041002000</t>
  </si>
  <si>
    <t>Fotodokumentace postupu prací při provádění díla</t>
  </si>
  <si>
    <t>…</t>
  </si>
  <si>
    <t>177893220</t>
  </si>
  <si>
    <t>041903001</t>
  </si>
  <si>
    <t>Inženýrská činnost dozory - Dozor jiné osoby - dohled biologa</t>
  </si>
  <si>
    <t>-279054326</t>
  </si>
  <si>
    <t>Dozor jiné osoby - dohled biologa</t>
  </si>
  <si>
    <t>SEZNAM FIGUR</t>
  </si>
  <si>
    <t>Výměra</t>
  </si>
  <si>
    <t>Použití figury:</t>
  </si>
  <si>
    <t>Hloubení jam</t>
  </si>
  <si>
    <t>HJ1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</si>
</sst>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 indent="1"/>
    </xf>
    <xf numFmtId="0" fontId="22" fillId="0" borderId="0" xfId="0" applyFont="1" applyAlignment="1" applyProtection="1">
      <alignment horizontal="left" vertical="center" indent="1"/>
    </xf>
    <xf numFmtId="167" fontId="22" fillId="0" borderId="0" xfId="0" applyNumberFormat="1" applyFont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257029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Senice - Ústí, Leskovec, ř. km 1,050 - 1,120 3,220 - 3,320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Ústí u Vsetína; Leskovec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16. 7. 2025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Povodí Moravy, s.p.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GEOtest, a.s.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24.7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'25 7029-1 - SO01 Stupeň Ústí'!J30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'25 7029-1 - SO01 Stupeň Ústí'!P124</f>
        <v>0</v>
      </c>
      <c r="AV95" s="129">
        <f>'25 7029-1 - SO01 Stupeň Ústí'!J33</f>
        <v>0</v>
      </c>
      <c r="AW95" s="129">
        <f>'25 7029-1 - SO01 Stupeň Ústí'!J34</f>
        <v>0</v>
      </c>
      <c r="AX95" s="129">
        <f>'25 7029-1 - SO01 Stupeň Ústí'!J35</f>
        <v>0</v>
      </c>
      <c r="AY95" s="129">
        <f>'25 7029-1 - SO01 Stupeň Ústí'!J36</f>
        <v>0</v>
      </c>
      <c r="AZ95" s="129">
        <f>'25 7029-1 - SO01 Stupeň Ústí'!F33</f>
        <v>0</v>
      </c>
      <c r="BA95" s="129">
        <f>'25 7029-1 - SO01 Stupeň Ústí'!F34</f>
        <v>0</v>
      </c>
      <c r="BB95" s="129">
        <f>'25 7029-1 - SO01 Stupeň Ústí'!F35</f>
        <v>0</v>
      </c>
      <c r="BC95" s="129">
        <f>'25 7029-1 - SO01 Stupeň Ústí'!F36</f>
        <v>0</v>
      </c>
      <c r="BD95" s="131">
        <f>'25 7029-1 - SO01 Stupeň Ústí'!F37</f>
        <v>0</v>
      </c>
      <c r="BE95" s="7"/>
      <c r="BT95" s="132" t="s">
        <v>88</v>
      </c>
      <c r="BV95" s="132" t="s">
        <v>82</v>
      </c>
      <c r="BW95" s="132" t="s">
        <v>89</v>
      </c>
      <c r="BX95" s="132" t="s">
        <v>5</v>
      </c>
      <c r="CL95" s="132" t="s">
        <v>1</v>
      </c>
      <c r="CM95" s="132" t="s">
        <v>90</v>
      </c>
    </row>
    <row r="96" s="7" customFormat="1" ht="24.75" customHeight="1">
      <c r="A96" s="120" t="s">
        <v>84</v>
      </c>
      <c r="B96" s="121"/>
      <c r="C96" s="122"/>
      <c r="D96" s="123" t="s">
        <v>91</v>
      </c>
      <c r="E96" s="123"/>
      <c r="F96" s="123"/>
      <c r="G96" s="123"/>
      <c r="H96" s="123"/>
      <c r="I96" s="124"/>
      <c r="J96" s="123" t="s">
        <v>92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'25 7029-2 - SO02 Oprava b...'!J30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87</v>
      </c>
      <c r="AR96" s="127"/>
      <c r="AS96" s="128">
        <v>0</v>
      </c>
      <c r="AT96" s="129">
        <f>ROUND(SUM(AV96:AW96),2)</f>
        <v>0</v>
      </c>
      <c r="AU96" s="130">
        <f>'25 7029-2 - SO02 Oprava b...'!P120</f>
        <v>0</v>
      </c>
      <c r="AV96" s="129">
        <f>'25 7029-2 - SO02 Oprava b...'!J33</f>
        <v>0</v>
      </c>
      <c r="AW96" s="129">
        <f>'25 7029-2 - SO02 Oprava b...'!J34</f>
        <v>0</v>
      </c>
      <c r="AX96" s="129">
        <f>'25 7029-2 - SO02 Oprava b...'!J35</f>
        <v>0</v>
      </c>
      <c r="AY96" s="129">
        <f>'25 7029-2 - SO02 Oprava b...'!J36</f>
        <v>0</v>
      </c>
      <c r="AZ96" s="129">
        <f>'25 7029-2 - SO02 Oprava b...'!F33</f>
        <v>0</v>
      </c>
      <c r="BA96" s="129">
        <f>'25 7029-2 - SO02 Oprava b...'!F34</f>
        <v>0</v>
      </c>
      <c r="BB96" s="129">
        <f>'25 7029-2 - SO02 Oprava b...'!F35</f>
        <v>0</v>
      </c>
      <c r="BC96" s="129">
        <f>'25 7029-2 - SO02 Oprava b...'!F36</f>
        <v>0</v>
      </c>
      <c r="BD96" s="131">
        <f>'25 7029-2 - SO02 Oprava b...'!F37</f>
        <v>0</v>
      </c>
      <c r="BE96" s="7"/>
      <c r="BT96" s="132" t="s">
        <v>88</v>
      </c>
      <c r="BV96" s="132" t="s">
        <v>82</v>
      </c>
      <c r="BW96" s="132" t="s">
        <v>93</v>
      </c>
      <c r="BX96" s="132" t="s">
        <v>5</v>
      </c>
      <c r="CL96" s="132" t="s">
        <v>1</v>
      </c>
      <c r="CM96" s="132" t="s">
        <v>90</v>
      </c>
    </row>
    <row r="97" s="7" customFormat="1" ht="24.75" customHeight="1">
      <c r="A97" s="120" t="s">
        <v>84</v>
      </c>
      <c r="B97" s="121"/>
      <c r="C97" s="122"/>
      <c r="D97" s="123" t="s">
        <v>94</v>
      </c>
      <c r="E97" s="123"/>
      <c r="F97" s="123"/>
      <c r="G97" s="123"/>
      <c r="H97" s="123"/>
      <c r="I97" s="124"/>
      <c r="J97" s="123" t="s">
        <v>95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'25 7029-3 - Vedlejší a os...'!J30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87</v>
      </c>
      <c r="AR97" s="127"/>
      <c r="AS97" s="133">
        <v>0</v>
      </c>
      <c r="AT97" s="134">
        <f>ROUND(SUM(AV97:AW97),2)</f>
        <v>0</v>
      </c>
      <c r="AU97" s="135">
        <f>'25 7029-3 - Vedlejší a os...'!P120</f>
        <v>0</v>
      </c>
      <c r="AV97" s="134">
        <f>'25 7029-3 - Vedlejší a os...'!J33</f>
        <v>0</v>
      </c>
      <c r="AW97" s="134">
        <f>'25 7029-3 - Vedlejší a os...'!J34</f>
        <v>0</v>
      </c>
      <c r="AX97" s="134">
        <f>'25 7029-3 - Vedlejší a os...'!J35</f>
        <v>0</v>
      </c>
      <c r="AY97" s="134">
        <f>'25 7029-3 - Vedlejší a os...'!J36</f>
        <v>0</v>
      </c>
      <c r="AZ97" s="134">
        <f>'25 7029-3 - Vedlejší a os...'!F33</f>
        <v>0</v>
      </c>
      <c r="BA97" s="134">
        <f>'25 7029-3 - Vedlejší a os...'!F34</f>
        <v>0</v>
      </c>
      <c r="BB97" s="134">
        <f>'25 7029-3 - Vedlejší a os...'!F35</f>
        <v>0</v>
      </c>
      <c r="BC97" s="134">
        <f>'25 7029-3 - Vedlejší a os...'!F36</f>
        <v>0</v>
      </c>
      <c r="BD97" s="136">
        <f>'25 7029-3 - Vedlejší a os...'!F37</f>
        <v>0</v>
      </c>
      <c r="BE97" s="7"/>
      <c r="BT97" s="132" t="s">
        <v>88</v>
      </c>
      <c r="BV97" s="132" t="s">
        <v>82</v>
      </c>
      <c r="BW97" s="132" t="s">
        <v>96</v>
      </c>
      <c r="BX97" s="132" t="s">
        <v>5</v>
      </c>
      <c r="CL97" s="132" t="s">
        <v>1</v>
      </c>
      <c r="CM97" s="132" t="s">
        <v>90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U2++dTJx0FzII0NY6NihOAsQb3jW7FQC2J/Sz4Lz0R2+J7ihfcQtKqvDysYTK2PPRQu0ajuAL0FdB3mumZ0YGg==" hashValue="VGqHYFvmcLSVE22RpEnGqPdXC5oA3FuIDecK0OYAvALcxWkY/DdoJ5c286T504JqAA/+yJxHnxnvGYqzhBXVBQ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25 7029-1 - SO01 Stupeň Ústí'!C2" display="/"/>
    <hyperlink ref="A96" location="'25 7029-2 - SO02 Oprava b...'!C2" display="/"/>
    <hyperlink ref="A97" location="'25 7029-3 - Vedlejší a o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  <c r="AZ2" s="137" t="s">
        <v>97</v>
      </c>
      <c r="BA2" s="137" t="s">
        <v>98</v>
      </c>
      <c r="BB2" s="137" t="s">
        <v>99</v>
      </c>
      <c r="BC2" s="137" t="s">
        <v>100</v>
      </c>
      <c r="BD2" s="137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90</v>
      </c>
      <c r="AZ3" s="137" t="s">
        <v>101</v>
      </c>
      <c r="BA3" s="137" t="s">
        <v>102</v>
      </c>
      <c r="BB3" s="137" t="s">
        <v>1</v>
      </c>
      <c r="BC3" s="137" t="s">
        <v>103</v>
      </c>
      <c r="BD3" s="137" t="s">
        <v>90</v>
      </c>
    </row>
    <row r="4" s="1" customFormat="1" ht="24.96" customHeight="1">
      <c r="B4" s="21"/>
      <c r="D4" s="140" t="s">
        <v>104</v>
      </c>
      <c r="L4" s="21"/>
      <c r="M4" s="141" t="s">
        <v>10</v>
      </c>
      <c r="AT4" s="18" t="s">
        <v>4</v>
      </c>
      <c r="AZ4" s="137" t="s">
        <v>105</v>
      </c>
      <c r="BA4" s="137" t="s">
        <v>106</v>
      </c>
      <c r="BB4" s="137" t="s">
        <v>107</v>
      </c>
      <c r="BC4" s="137" t="s">
        <v>108</v>
      </c>
      <c r="BD4" s="137" t="s">
        <v>90</v>
      </c>
    </row>
    <row r="5" s="1" customFormat="1" ht="6.96" customHeight="1">
      <c r="B5" s="21"/>
      <c r="L5" s="21"/>
      <c r="AZ5" s="137" t="s">
        <v>109</v>
      </c>
      <c r="BA5" s="137" t="s">
        <v>110</v>
      </c>
      <c r="BB5" s="137" t="s">
        <v>107</v>
      </c>
      <c r="BC5" s="137" t="s">
        <v>111</v>
      </c>
      <c r="BD5" s="137" t="s">
        <v>90</v>
      </c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Senice - Ústí, Leskovec, ř. km 1,050 - 1,120 3,220 - 3,320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114</v>
      </c>
      <c r="G12" s="39"/>
      <c r="H12" s="39"/>
      <c r="I12" s="142" t="s">
        <v>22</v>
      </c>
      <c r="J12" s="146" t="str">
        <f>'Rekapitulace stavby'!AN8</f>
        <v>16. 7. 2025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34</v>
      </c>
      <c r="F21" s="39"/>
      <c r="G21" s="39"/>
      <c r="H21" s="39"/>
      <c r="I21" s="142" t="s">
        <v>28</v>
      </c>
      <c r="J21" s="145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37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28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40</v>
      </c>
      <c r="E30" s="39"/>
      <c r="F30" s="39"/>
      <c r="G30" s="39"/>
      <c r="H30" s="39"/>
      <c r="I30" s="39"/>
      <c r="J30" s="153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42</v>
      </c>
      <c r="G32" s="39"/>
      <c r="H32" s="39"/>
      <c r="I32" s="154" t="s">
        <v>41</v>
      </c>
      <c r="J32" s="154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44</v>
      </c>
      <c r="E33" s="142" t="s">
        <v>45</v>
      </c>
      <c r="F33" s="156">
        <f>ROUND((SUM(BE124:BE496)),  2)</f>
        <v>0</v>
      </c>
      <c r="G33" s="39"/>
      <c r="H33" s="39"/>
      <c r="I33" s="157">
        <v>0.20999999999999999</v>
      </c>
      <c r="J33" s="156">
        <f>ROUND(((SUM(BE124:BE496))*I33),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46</v>
      </c>
      <c r="F34" s="156">
        <f>ROUND((SUM(BF124:BF496)),  2)</f>
        <v>0</v>
      </c>
      <c r="G34" s="39"/>
      <c r="H34" s="39"/>
      <c r="I34" s="157">
        <v>0.12</v>
      </c>
      <c r="J34" s="156">
        <f>ROUND(((SUM(BF124:BF496))*I34),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47</v>
      </c>
      <c r="F35" s="156">
        <f>ROUND((SUM(BG124:BG496)),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48</v>
      </c>
      <c r="F36" s="156">
        <f>ROUND((SUM(BH124:BH496)),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49</v>
      </c>
      <c r="F37" s="156">
        <f>ROUND((SUM(BI124:BI496)),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53</v>
      </c>
      <c r="E50" s="166"/>
      <c r="F50" s="166"/>
      <c r="G50" s="165" t="s">
        <v>54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55</v>
      </c>
      <c r="E61" s="168"/>
      <c r="F61" s="169" t="s">
        <v>56</v>
      </c>
      <c r="G61" s="167" t="s">
        <v>55</v>
      </c>
      <c r="H61" s="168"/>
      <c r="I61" s="168"/>
      <c r="J61" s="170" t="s">
        <v>56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57</v>
      </c>
      <c r="E65" s="171"/>
      <c r="F65" s="171"/>
      <c r="G65" s="165" t="s">
        <v>58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55</v>
      </c>
      <c r="E76" s="168"/>
      <c r="F76" s="169" t="s">
        <v>56</v>
      </c>
      <c r="G76" s="167" t="s">
        <v>55</v>
      </c>
      <c r="H76" s="168"/>
      <c r="I76" s="168"/>
      <c r="J76" s="170" t="s">
        <v>56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Senice - Ústí, Leskovec, ř. km 1,050 - 1,120 3,220 - 3,320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25 7029-1 - SO01 Stupeň Ústí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Ústí u Vsetína</v>
      </c>
      <c r="G89" s="41"/>
      <c r="H89" s="41"/>
      <c r="I89" s="33" t="s">
        <v>22</v>
      </c>
      <c r="J89" s="80" t="str">
        <f>IF(J12="","",J12)</f>
        <v>16. 7. 2025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s.p.</v>
      </c>
      <c r="G91" s="41"/>
      <c r="H91" s="41"/>
      <c r="I91" s="33" t="s">
        <v>32</v>
      </c>
      <c r="J91" s="37" t="str">
        <f>E21</f>
        <v>GEOtest,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116</v>
      </c>
      <c r="D94" s="178"/>
      <c r="E94" s="178"/>
      <c r="F94" s="178"/>
      <c r="G94" s="178"/>
      <c r="H94" s="178"/>
      <c r="I94" s="178"/>
      <c r="J94" s="179" t="s">
        <v>117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118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119</v>
      </c>
    </row>
    <row r="97" s="9" customFormat="1" ht="24.96" customHeight="1">
      <c r="A97" s="9"/>
      <c r="B97" s="181"/>
      <c r="C97" s="182"/>
      <c r="D97" s="183" t="s">
        <v>120</v>
      </c>
      <c r="E97" s="184"/>
      <c r="F97" s="184"/>
      <c r="G97" s="184"/>
      <c r="H97" s="184"/>
      <c r="I97" s="184"/>
      <c r="J97" s="185">
        <f>J125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121</v>
      </c>
      <c r="E98" s="190"/>
      <c r="F98" s="190"/>
      <c r="G98" s="190"/>
      <c r="H98" s="190"/>
      <c r="I98" s="190"/>
      <c r="J98" s="191">
        <f>J126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122</v>
      </c>
      <c r="E99" s="190"/>
      <c r="F99" s="190"/>
      <c r="G99" s="190"/>
      <c r="H99" s="190"/>
      <c r="I99" s="190"/>
      <c r="J99" s="191">
        <f>J269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123</v>
      </c>
      <c r="E100" s="190"/>
      <c r="F100" s="190"/>
      <c r="G100" s="190"/>
      <c r="H100" s="190"/>
      <c r="I100" s="190"/>
      <c r="J100" s="191">
        <f>J320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124</v>
      </c>
      <c r="E101" s="190"/>
      <c r="F101" s="190"/>
      <c r="G101" s="190"/>
      <c r="H101" s="190"/>
      <c r="I101" s="190"/>
      <c r="J101" s="191">
        <f>J370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125</v>
      </c>
      <c r="E102" s="190"/>
      <c r="F102" s="190"/>
      <c r="G102" s="190"/>
      <c r="H102" s="190"/>
      <c r="I102" s="190"/>
      <c r="J102" s="191">
        <f>J419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126</v>
      </c>
      <c r="E103" s="190"/>
      <c r="F103" s="190"/>
      <c r="G103" s="190"/>
      <c r="H103" s="190"/>
      <c r="I103" s="190"/>
      <c r="J103" s="191">
        <f>J474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127</v>
      </c>
      <c r="E104" s="190"/>
      <c r="F104" s="190"/>
      <c r="G104" s="190"/>
      <c r="H104" s="190"/>
      <c r="I104" s="190"/>
      <c r="J104" s="191">
        <f>J494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128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6" t="str">
        <f>E7</f>
        <v>Senice - Ústí, Leskovec, ř. km 1,050 - 1,120 3,220 - 3,320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112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25 7029-1 - SO01 Stupeň Ústí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Ústí u Vsetína</v>
      </c>
      <c r="G118" s="41"/>
      <c r="H118" s="41"/>
      <c r="I118" s="33" t="s">
        <v>22</v>
      </c>
      <c r="J118" s="80" t="str">
        <f>IF(J12="","",J12)</f>
        <v>16. 7. 2025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Povodí Moravy, s.p.</v>
      </c>
      <c r="G120" s="41"/>
      <c r="H120" s="41"/>
      <c r="I120" s="33" t="s">
        <v>32</v>
      </c>
      <c r="J120" s="37" t="str">
        <f>E21</f>
        <v>GEOtest, a.s.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IF(E18="","",E18)</f>
        <v>Vyplň údaj</v>
      </c>
      <c r="G121" s="41"/>
      <c r="H121" s="41"/>
      <c r="I121" s="33" t="s">
        <v>37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3"/>
      <c r="B123" s="194"/>
      <c r="C123" s="195" t="s">
        <v>129</v>
      </c>
      <c r="D123" s="196" t="s">
        <v>65</v>
      </c>
      <c r="E123" s="196" t="s">
        <v>61</v>
      </c>
      <c r="F123" s="196" t="s">
        <v>62</v>
      </c>
      <c r="G123" s="196" t="s">
        <v>130</v>
      </c>
      <c r="H123" s="196" t="s">
        <v>131</v>
      </c>
      <c r="I123" s="196" t="s">
        <v>132</v>
      </c>
      <c r="J123" s="196" t="s">
        <v>117</v>
      </c>
      <c r="K123" s="197" t="s">
        <v>133</v>
      </c>
      <c r="L123" s="198"/>
      <c r="M123" s="101" t="s">
        <v>1</v>
      </c>
      <c r="N123" s="102" t="s">
        <v>44</v>
      </c>
      <c r="O123" s="102" t="s">
        <v>134</v>
      </c>
      <c r="P123" s="102" t="s">
        <v>135</v>
      </c>
      <c r="Q123" s="102" t="s">
        <v>136</v>
      </c>
      <c r="R123" s="102" t="s">
        <v>137</v>
      </c>
      <c r="S123" s="102" t="s">
        <v>138</v>
      </c>
      <c r="T123" s="103" t="s">
        <v>139</v>
      </c>
      <c r="U123" s="193"/>
      <c r="V123" s="193"/>
      <c r="W123" s="193"/>
      <c r="X123" s="193"/>
      <c r="Y123" s="193"/>
      <c r="Z123" s="193"/>
      <c r="AA123" s="193"/>
      <c r="AB123" s="193"/>
      <c r="AC123" s="193"/>
      <c r="AD123" s="193"/>
      <c r="AE123" s="193"/>
    </row>
    <row r="124" s="2" customFormat="1" ht="22.8" customHeight="1">
      <c r="A124" s="39"/>
      <c r="B124" s="40"/>
      <c r="C124" s="108" t="s">
        <v>140</v>
      </c>
      <c r="D124" s="41"/>
      <c r="E124" s="41"/>
      <c r="F124" s="41"/>
      <c r="G124" s="41"/>
      <c r="H124" s="41"/>
      <c r="I124" s="41"/>
      <c r="J124" s="199">
        <f>BK124</f>
        <v>0</v>
      </c>
      <c r="K124" s="41"/>
      <c r="L124" s="45"/>
      <c r="M124" s="104"/>
      <c r="N124" s="200"/>
      <c r="O124" s="105"/>
      <c r="P124" s="201">
        <f>P125</f>
        <v>0</v>
      </c>
      <c r="Q124" s="105"/>
      <c r="R124" s="201">
        <f>R125</f>
        <v>369.11495236999997</v>
      </c>
      <c r="S124" s="105"/>
      <c r="T124" s="202">
        <f>T125</f>
        <v>47.328129000000004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79</v>
      </c>
      <c r="AU124" s="18" t="s">
        <v>119</v>
      </c>
      <c r="BK124" s="203">
        <f>BK125</f>
        <v>0</v>
      </c>
    </row>
    <row r="125" s="12" customFormat="1" ht="25.92" customHeight="1">
      <c r="A125" s="12"/>
      <c r="B125" s="204"/>
      <c r="C125" s="205"/>
      <c r="D125" s="206" t="s">
        <v>79</v>
      </c>
      <c r="E125" s="207" t="s">
        <v>141</v>
      </c>
      <c r="F125" s="207" t="s">
        <v>142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P126+P269+P320+P370+P419+P474+P494</f>
        <v>0</v>
      </c>
      <c r="Q125" s="212"/>
      <c r="R125" s="213">
        <f>R126+R269+R320+R370+R419+R474+R494</f>
        <v>369.11495236999997</v>
      </c>
      <c r="S125" s="212"/>
      <c r="T125" s="214">
        <f>T126+T269+T320+T370+T419+T474+T494</f>
        <v>47.328129000000004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88</v>
      </c>
      <c r="AT125" s="216" t="s">
        <v>79</v>
      </c>
      <c r="AU125" s="216" t="s">
        <v>80</v>
      </c>
      <c r="AY125" s="215" t="s">
        <v>143</v>
      </c>
      <c r="BK125" s="217">
        <f>BK126+BK269+BK320+BK370+BK419+BK474+BK494</f>
        <v>0</v>
      </c>
    </row>
    <row r="126" s="12" customFormat="1" ht="22.8" customHeight="1">
      <c r="A126" s="12"/>
      <c r="B126" s="204"/>
      <c r="C126" s="205"/>
      <c r="D126" s="206" t="s">
        <v>79</v>
      </c>
      <c r="E126" s="218" t="s">
        <v>88</v>
      </c>
      <c r="F126" s="218" t="s">
        <v>144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SUM(P127:P268)</f>
        <v>0</v>
      </c>
      <c r="Q126" s="212"/>
      <c r="R126" s="213">
        <f>SUM(R127:R268)</f>
        <v>0.66484399999999999</v>
      </c>
      <c r="S126" s="212"/>
      <c r="T126" s="214">
        <f>SUM(T127:T268)</f>
        <v>37.257220000000004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88</v>
      </c>
      <c r="AT126" s="216" t="s">
        <v>79</v>
      </c>
      <c r="AU126" s="216" t="s">
        <v>88</v>
      </c>
      <c r="AY126" s="215" t="s">
        <v>143</v>
      </c>
      <c r="BK126" s="217">
        <f>SUM(BK127:BK268)</f>
        <v>0</v>
      </c>
    </row>
    <row r="127" s="2" customFormat="1" ht="37.8" customHeight="1">
      <c r="A127" s="39"/>
      <c r="B127" s="40"/>
      <c r="C127" s="220" t="s">
        <v>88</v>
      </c>
      <c r="D127" s="220" t="s">
        <v>145</v>
      </c>
      <c r="E127" s="221" t="s">
        <v>146</v>
      </c>
      <c r="F127" s="222" t="s">
        <v>147</v>
      </c>
      <c r="G127" s="223" t="s">
        <v>148</v>
      </c>
      <c r="H127" s="224">
        <v>35</v>
      </c>
      <c r="I127" s="225"/>
      <c r="J127" s="226">
        <f>ROUND(I127*H127,2)</f>
        <v>0</v>
      </c>
      <c r="K127" s="222" t="s">
        <v>149</v>
      </c>
      <c r="L127" s="45"/>
      <c r="M127" s="227" t="s">
        <v>1</v>
      </c>
      <c r="N127" s="228" t="s">
        <v>45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150</v>
      </c>
      <c r="AT127" s="231" t="s">
        <v>145</v>
      </c>
      <c r="AU127" s="231" t="s">
        <v>90</v>
      </c>
      <c r="AY127" s="18" t="s">
        <v>143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88</v>
      </c>
      <c r="BK127" s="232">
        <f>ROUND(I127*H127,2)</f>
        <v>0</v>
      </c>
      <c r="BL127" s="18" t="s">
        <v>150</v>
      </c>
      <c r="BM127" s="231" t="s">
        <v>151</v>
      </c>
    </row>
    <row r="128" s="2" customFormat="1">
      <c r="A128" s="39"/>
      <c r="B128" s="40"/>
      <c r="C128" s="41"/>
      <c r="D128" s="233" t="s">
        <v>152</v>
      </c>
      <c r="E128" s="41"/>
      <c r="F128" s="234" t="s">
        <v>153</v>
      </c>
      <c r="G128" s="41"/>
      <c r="H128" s="41"/>
      <c r="I128" s="235"/>
      <c r="J128" s="41"/>
      <c r="K128" s="41"/>
      <c r="L128" s="45"/>
      <c r="M128" s="236"/>
      <c r="N128" s="237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152</v>
      </c>
      <c r="AU128" s="18" t="s">
        <v>90</v>
      </c>
    </row>
    <row r="129" s="13" customFormat="1">
      <c r="A129" s="13"/>
      <c r="B129" s="238"/>
      <c r="C129" s="239"/>
      <c r="D129" s="233" t="s">
        <v>154</v>
      </c>
      <c r="E129" s="240" t="s">
        <v>1</v>
      </c>
      <c r="F129" s="241" t="s">
        <v>155</v>
      </c>
      <c r="G129" s="239"/>
      <c r="H129" s="242">
        <v>35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8" t="s">
        <v>154</v>
      </c>
      <c r="AU129" s="248" t="s">
        <v>90</v>
      </c>
      <c r="AV129" s="13" t="s">
        <v>90</v>
      </c>
      <c r="AW129" s="13" t="s">
        <v>36</v>
      </c>
      <c r="AX129" s="13" t="s">
        <v>88</v>
      </c>
      <c r="AY129" s="248" t="s">
        <v>143</v>
      </c>
    </row>
    <row r="130" s="2" customFormat="1" ht="24.15" customHeight="1">
      <c r="A130" s="39"/>
      <c r="B130" s="40"/>
      <c r="C130" s="220" t="s">
        <v>90</v>
      </c>
      <c r="D130" s="220" t="s">
        <v>145</v>
      </c>
      <c r="E130" s="221" t="s">
        <v>156</v>
      </c>
      <c r="F130" s="222" t="s">
        <v>157</v>
      </c>
      <c r="G130" s="223" t="s">
        <v>148</v>
      </c>
      <c r="H130" s="224">
        <v>35</v>
      </c>
      <c r="I130" s="225"/>
      <c r="J130" s="226">
        <f>ROUND(I130*H130,2)</f>
        <v>0</v>
      </c>
      <c r="K130" s="222" t="s">
        <v>149</v>
      </c>
      <c r="L130" s="45"/>
      <c r="M130" s="227" t="s">
        <v>1</v>
      </c>
      <c r="N130" s="228" t="s">
        <v>45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150</v>
      </c>
      <c r="AT130" s="231" t="s">
        <v>145</v>
      </c>
      <c r="AU130" s="231" t="s">
        <v>90</v>
      </c>
      <c r="AY130" s="18" t="s">
        <v>143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88</v>
      </c>
      <c r="BK130" s="232">
        <f>ROUND(I130*H130,2)</f>
        <v>0</v>
      </c>
      <c r="BL130" s="18" t="s">
        <v>150</v>
      </c>
      <c r="BM130" s="231" t="s">
        <v>158</v>
      </c>
    </row>
    <row r="131" s="2" customFormat="1">
      <c r="A131" s="39"/>
      <c r="B131" s="40"/>
      <c r="C131" s="41"/>
      <c r="D131" s="233" t="s">
        <v>152</v>
      </c>
      <c r="E131" s="41"/>
      <c r="F131" s="234" t="s">
        <v>159</v>
      </c>
      <c r="G131" s="41"/>
      <c r="H131" s="41"/>
      <c r="I131" s="235"/>
      <c r="J131" s="41"/>
      <c r="K131" s="41"/>
      <c r="L131" s="45"/>
      <c r="M131" s="236"/>
      <c r="N131" s="237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152</v>
      </c>
      <c r="AU131" s="18" t="s">
        <v>90</v>
      </c>
    </row>
    <row r="132" s="13" customFormat="1">
      <c r="A132" s="13"/>
      <c r="B132" s="238"/>
      <c r="C132" s="239"/>
      <c r="D132" s="233" t="s">
        <v>154</v>
      </c>
      <c r="E132" s="240" t="s">
        <v>1</v>
      </c>
      <c r="F132" s="241" t="s">
        <v>160</v>
      </c>
      <c r="G132" s="239"/>
      <c r="H132" s="242">
        <v>35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154</v>
      </c>
      <c r="AU132" s="248" t="s">
        <v>90</v>
      </c>
      <c r="AV132" s="13" t="s">
        <v>90</v>
      </c>
      <c r="AW132" s="13" t="s">
        <v>36</v>
      </c>
      <c r="AX132" s="13" t="s">
        <v>88</v>
      </c>
      <c r="AY132" s="248" t="s">
        <v>143</v>
      </c>
    </row>
    <row r="133" s="2" customFormat="1" ht="16.5" customHeight="1">
      <c r="A133" s="39"/>
      <c r="B133" s="40"/>
      <c r="C133" s="220" t="s">
        <v>161</v>
      </c>
      <c r="D133" s="220" t="s">
        <v>145</v>
      </c>
      <c r="E133" s="221" t="s">
        <v>162</v>
      </c>
      <c r="F133" s="222" t="s">
        <v>163</v>
      </c>
      <c r="G133" s="223" t="s">
        <v>107</v>
      </c>
      <c r="H133" s="224">
        <v>20.471</v>
      </c>
      <c r="I133" s="225"/>
      <c r="J133" s="226">
        <f>ROUND(I133*H133,2)</f>
        <v>0</v>
      </c>
      <c r="K133" s="222" t="s">
        <v>149</v>
      </c>
      <c r="L133" s="45"/>
      <c r="M133" s="227" t="s">
        <v>1</v>
      </c>
      <c r="N133" s="228" t="s">
        <v>45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1.8200000000000001</v>
      </c>
      <c r="T133" s="230">
        <f>S133*H133</f>
        <v>37.257220000000004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150</v>
      </c>
      <c r="AT133" s="231" t="s">
        <v>145</v>
      </c>
      <c r="AU133" s="231" t="s">
        <v>90</v>
      </c>
      <c r="AY133" s="18" t="s">
        <v>143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88</v>
      </c>
      <c r="BK133" s="232">
        <f>ROUND(I133*H133,2)</f>
        <v>0</v>
      </c>
      <c r="BL133" s="18" t="s">
        <v>150</v>
      </c>
      <c r="BM133" s="231" t="s">
        <v>164</v>
      </c>
    </row>
    <row r="134" s="2" customFormat="1">
      <c r="A134" s="39"/>
      <c r="B134" s="40"/>
      <c r="C134" s="41"/>
      <c r="D134" s="233" t="s">
        <v>152</v>
      </c>
      <c r="E134" s="41"/>
      <c r="F134" s="234" t="s">
        <v>165</v>
      </c>
      <c r="G134" s="41"/>
      <c r="H134" s="41"/>
      <c r="I134" s="235"/>
      <c r="J134" s="41"/>
      <c r="K134" s="41"/>
      <c r="L134" s="45"/>
      <c r="M134" s="236"/>
      <c r="N134" s="237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152</v>
      </c>
      <c r="AU134" s="18" t="s">
        <v>90</v>
      </c>
    </row>
    <row r="135" s="14" customFormat="1">
      <c r="A135" s="14"/>
      <c r="B135" s="249"/>
      <c r="C135" s="250"/>
      <c r="D135" s="233" t="s">
        <v>154</v>
      </c>
      <c r="E135" s="251" t="s">
        <v>1</v>
      </c>
      <c r="F135" s="252" t="s">
        <v>166</v>
      </c>
      <c r="G135" s="250"/>
      <c r="H135" s="251" t="s">
        <v>1</v>
      </c>
      <c r="I135" s="253"/>
      <c r="J135" s="250"/>
      <c r="K135" s="250"/>
      <c r="L135" s="254"/>
      <c r="M135" s="255"/>
      <c r="N135" s="256"/>
      <c r="O135" s="256"/>
      <c r="P135" s="256"/>
      <c r="Q135" s="256"/>
      <c r="R135" s="256"/>
      <c r="S135" s="256"/>
      <c r="T135" s="25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8" t="s">
        <v>154</v>
      </c>
      <c r="AU135" s="258" t="s">
        <v>90</v>
      </c>
      <c r="AV135" s="14" t="s">
        <v>88</v>
      </c>
      <c r="AW135" s="14" t="s">
        <v>36</v>
      </c>
      <c r="AX135" s="14" t="s">
        <v>80</v>
      </c>
      <c r="AY135" s="258" t="s">
        <v>143</v>
      </c>
    </row>
    <row r="136" s="13" customFormat="1">
      <c r="A136" s="13"/>
      <c r="B136" s="238"/>
      <c r="C136" s="239"/>
      <c r="D136" s="233" t="s">
        <v>154</v>
      </c>
      <c r="E136" s="240" t="s">
        <v>1</v>
      </c>
      <c r="F136" s="241" t="s">
        <v>167</v>
      </c>
      <c r="G136" s="239"/>
      <c r="H136" s="242">
        <v>20.471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154</v>
      </c>
      <c r="AU136" s="248" t="s">
        <v>90</v>
      </c>
      <c r="AV136" s="13" t="s">
        <v>90</v>
      </c>
      <c r="AW136" s="13" t="s">
        <v>36</v>
      </c>
      <c r="AX136" s="13" t="s">
        <v>88</v>
      </c>
      <c r="AY136" s="248" t="s">
        <v>143</v>
      </c>
    </row>
    <row r="137" s="2" customFormat="1" ht="16.5" customHeight="1">
      <c r="A137" s="39"/>
      <c r="B137" s="40"/>
      <c r="C137" s="220" t="s">
        <v>150</v>
      </c>
      <c r="D137" s="220" t="s">
        <v>145</v>
      </c>
      <c r="E137" s="221" t="s">
        <v>168</v>
      </c>
      <c r="F137" s="222" t="s">
        <v>169</v>
      </c>
      <c r="G137" s="223" t="s">
        <v>170</v>
      </c>
      <c r="H137" s="224">
        <v>30</v>
      </c>
      <c r="I137" s="225"/>
      <c r="J137" s="226">
        <f>ROUND(I137*H137,2)</f>
        <v>0</v>
      </c>
      <c r="K137" s="222" t="s">
        <v>149</v>
      </c>
      <c r="L137" s="45"/>
      <c r="M137" s="227" t="s">
        <v>1</v>
      </c>
      <c r="N137" s="228" t="s">
        <v>45</v>
      </c>
      <c r="O137" s="92"/>
      <c r="P137" s="229">
        <f>O137*H137</f>
        <v>0</v>
      </c>
      <c r="Q137" s="229">
        <v>0.021930000000000002</v>
      </c>
      <c r="R137" s="229">
        <f>Q137*H137</f>
        <v>0.65790000000000004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150</v>
      </c>
      <c r="AT137" s="231" t="s">
        <v>145</v>
      </c>
      <c r="AU137" s="231" t="s">
        <v>90</v>
      </c>
      <c r="AY137" s="18" t="s">
        <v>143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88</v>
      </c>
      <c r="BK137" s="232">
        <f>ROUND(I137*H137,2)</f>
        <v>0</v>
      </c>
      <c r="BL137" s="18" t="s">
        <v>150</v>
      </c>
      <c r="BM137" s="231" t="s">
        <v>171</v>
      </c>
    </row>
    <row r="138" s="2" customFormat="1">
      <c r="A138" s="39"/>
      <c r="B138" s="40"/>
      <c r="C138" s="41"/>
      <c r="D138" s="233" t="s">
        <v>152</v>
      </c>
      <c r="E138" s="41"/>
      <c r="F138" s="234" t="s">
        <v>172</v>
      </c>
      <c r="G138" s="41"/>
      <c r="H138" s="41"/>
      <c r="I138" s="235"/>
      <c r="J138" s="41"/>
      <c r="K138" s="41"/>
      <c r="L138" s="45"/>
      <c r="M138" s="236"/>
      <c r="N138" s="237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152</v>
      </c>
      <c r="AU138" s="18" t="s">
        <v>90</v>
      </c>
    </row>
    <row r="139" s="14" customFormat="1">
      <c r="A139" s="14"/>
      <c r="B139" s="249"/>
      <c r="C139" s="250"/>
      <c r="D139" s="233" t="s">
        <v>154</v>
      </c>
      <c r="E139" s="251" t="s">
        <v>1</v>
      </c>
      <c r="F139" s="252" t="s">
        <v>166</v>
      </c>
      <c r="G139" s="250"/>
      <c r="H139" s="251" t="s">
        <v>1</v>
      </c>
      <c r="I139" s="253"/>
      <c r="J139" s="250"/>
      <c r="K139" s="250"/>
      <c r="L139" s="254"/>
      <c r="M139" s="255"/>
      <c r="N139" s="256"/>
      <c r="O139" s="256"/>
      <c r="P139" s="256"/>
      <c r="Q139" s="256"/>
      <c r="R139" s="256"/>
      <c r="S139" s="256"/>
      <c r="T139" s="25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8" t="s">
        <v>154</v>
      </c>
      <c r="AU139" s="258" t="s">
        <v>90</v>
      </c>
      <c r="AV139" s="14" t="s">
        <v>88</v>
      </c>
      <c r="AW139" s="14" t="s">
        <v>36</v>
      </c>
      <c r="AX139" s="14" t="s">
        <v>80</v>
      </c>
      <c r="AY139" s="258" t="s">
        <v>143</v>
      </c>
    </row>
    <row r="140" s="14" customFormat="1">
      <c r="A140" s="14"/>
      <c r="B140" s="249"/>
      <c r="C140" s="250"/>
      <c r="D140" s="233" t="s">
        <v>154</v>
      </c>
      <c r="E140" s="251" t="s">
        <v>1</v>
      </c>
      <c r="F140" s="252" t="s">
        <v>173</v>
      </c>
      <c r="G140" s="250"/>
      <c r="H140" s="251" t="s">
        <v>1</v>
      </c>
      <c r="I140" s="253"/>
      <c r="J140" s="250"/>
      <c r="K140" s="250"/>
      <c r="L140" s="254"/>
      <c r="M140" s="255"/>
      <c r="N140" s="256"/>
      <c r="O140" s="256"/>
      <c r="P140" s="256"/>
      <c r="Q140" s="256"/>
      <c r="R140" s="256"/>
      <c r="S140" s="256"/>
      <c r="T140" s="25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8" t="s">
        <v>154</v>
      </c>
      <c r="AU140" s="258" t="s">
        <v>90</v>
      </c>
      <c r="AV140" s="14" t="s">
        <v>88</v>
      </c>
      <c r="AW140" s="14" t="s">
        <v>36</v>
      </c>
      <c r="AX140" s="14" t="s">
        <v>80</v>
      </c>
      <c r="AY140" s="258" t="s">
        <v>143</v>
      </c>
    </row>
    <row r="141" s="13" customFormat="1">
      <c r="A141" s="13"/>
      <c r="B141" s="238"/>
      <c r="C141" s="239"/>
      <c r="D141" s="233" t="s">
        <v>154</v>
      </c>
      <c r="E141" s="240" t="s">
        <v>1</v>
      </c>
      <c r="F141" s="241" t="s">
        <v>174</v>
      </c>
      <c r="G141" s="239"/>
      <c r="H141" s="242">
        <v>30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154</v>
      </c>
      <c r="AU141" s="248" t="s">
        <v>90</v>
      </c>
      <c r="AV141" s="13" t="s">
        <v>90</v>
      </c>
      <c r="AW141" s="13" t="s">
        <v>36</v>
      </c>
      <c r="AX141" s="13" t="s">
        <v>88</v>
      </c>
      <c r="AY141" s="248" t="s">
        <v>143</v>
      </c>
    </row>
    <row r="142" s="2" customFormat="1" ht="24.15" customHeight="1">
      <c r="A142" s="39"/>
      <c r="B142" s="40"/>
      <c r="C142" s="220" t="s">
        <v>175</v>
      </c>
      <c r="D142" s="220" t="s">
        <v>145</v>
      </c>
      <c r="E142" s="221" t="s">
        <v>176</v>
      </c>
      <c r="F142" s="222" t="s">
        <v>177</v>
      </c>
      <c r="G142" s="223" t="s">
        <v>178</v>
      </c>
      <c r="H142" s="224">
        <v>80</v>
      </c>
      <c r="I142" s="225"/>
      <c r="J142" s="226">
        <f>ROUND(I142*H142,2)</f>
        <v>0</v>
      </c>
      <c r="K142" s="222" t="s">
        <v>149</v>
      </c>
      <c r="L142" s="45"/>
      <c r="M142" s="227" t="s">
        <v>1</v>
      </c>
      <c r="N142" s="228" t="s">
        <v>45</v>
      </c>
      <c r="O142" s="92"/>
      <c r="P142" s="229">
        <f>O142*H142</f>
        <v>0</v>
      </c>
      <c r="Q142" s="229">
        <v>3.0000000000000001E-05</v>
      </c>
      <c r="R142" s="229">
        <f>Q142*H142</f>
        <v>0.0024000000000000002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150</v>
      </c>
      <c r="AT142" s="231" t="s">
        <v>145</v>
      </c>
      <c r="AU142" s="231" t="s">
        <v>90</v>
      </c>
      <c r="AY142" s="18" t="s">
        <v>143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88</v>
      </c>
      <c r="BK142" s="232">
        <f>ROUND(I142*H142,2)</f>
        <v>0</v>
      </c>
      <c r="BL142" s="18" t="s">
        <v>150</v>
      </c>
      <c r="BM142" s="231" t="s">
        <v>179</v>
      </c>
    </row>
    <row r="143" s="2" customFormat="1">
      <c r="A143" s="39"/>
      <c r="B143" s="40"/>
      <c r="C143" s="41"/>
      <c r="D143" s="233" t="s">
        <v>152</v>
      </c>
      <c r="E143" s="41"/>
      <c r="F143" s="234" t="s">
        <v>180</v>
      </c>
      <c r="G143" s="41"/>
      <c r="H143" s="41"/>
      <c r="I143" s="235"/>
      <c r="J143" s="41"/>
      <c r="K143" s="41"/>
      <c r="L143" s="45"/>
      <c r="M143" s="236"/>
      <c r="N143" s="237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152</v>
      </c>
      <c r="AU143" s="18" t="s">
        <v>90</v>
      </c>
    </row>
    <row r="144" s="14" customFormat="1">
      <c r="A144" s="14"/>
      <c r="B144" s="249"/>
      <c r="C144" s="250"/>
      <c r="D144" s="233" t="s">
        <v>154</v>
      </c>
      <c r="E144" s="251" t="s">
        <v>1</v>
      </c>
      <c r="F144" s="252" t="s">
        <v>166</v>
      </c>
      <c r="G144" s="250"/>
      <c r="H144" s="251" t="s">
        <v>1</v>
      </c>
      <c r="I144" s="253"/>
      <c r="J144" s="250"/>
      <c r="K144" s="250"/>
      <c r="L144" s="254"/>
      <c r="M144" s="255"/>
      <c r="N144" s="256"/>
      <c r="O144" s="256"/>
      <c r="P144" s="256"/>
      <c r="Q144" s="256"/>
      <c r="R144" s="256"/>
      <c r="S144" s="256"/>
      <c r="T144" s="25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8" t="s">
        <v>154</v>
      </c>
      <c r="AU144" s="258" t="s">
        <v>90</v>
      </c>
      <c r="AV144" s="14" t="s">
        <v>88</v>
      </c>
      <c r="AW144" s="14" t="s">
        <v>36</v>
      </c>
      <c r="AX144" s="14" t="s">
        <v>80</v>
      </c>
      <c r="AY144" s="258" t="s">
        <v>143</v>
      </c>
    </row>
    <row r="145" s="13" customFormat="1">
      <c r="A145" s="13"/>
      <c r="B145" s="238"/>
      <c r="C145" s="239"/>
      <c r="D145" s="233" t="s">
        <v>154</v>
      </c>
      <c r="E145" s="240" t="s">
        <v>1</v>
      </c>
      <c r="F145" s="241" t="s">
        <v>181</v>
      </c>
      <c r="G145" s="239"/>
      <c r="H145" s="242">
        <v>80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154</v>
      </c>
      <c r="AU145" s="248" t="s">
        <v>90</v>
      </c>
      <c r="AV145" s="13" t="s">
        <v>90</v>
      </c>
      <c r="AW145" s="13" t="s">
        <v>36</v>
      </c>
      <c r="AX145" s="13" t="s">
        <v>88</v>
      </c>
      <c r="AY145" s="248" t="s">
        <v>143</v>
      </c>
    </row>
    <row r="146" s="2" customFormat="1" ht="24.15" customHeight="1">
      <c r="A146" s="39"/>
      <c r="B146" s="40"/>
      <c r="C146" s="220" t="s">
        <v>182</v>
      </c>
      <c r="D146" s="220" t="s">
        <v>145</v>
      </c>
      <c r="E146" s="221" t="s">
        <v>183</v>
      </c>
      <c r="F146" s="222" t="s">
        <v>184</v>
      </c>
      <c r="G146" s="223" t="s">
        <v>178</v>
      </c>
      <c r="H146" s="224">
        <v>56</v>
      </c>
      <c r="I146" s="225"/>
      <c r="J146" s="226">
        <f>ROUND(I146*H146,2)</f>
        <v>0</v>
      </c>
      <c r="K146" s="222" t="s">
        <v>149</v>
      </c>
      <c r="L146" s="45"/>
      <c r="M146" s="227" t="s">
        <v>1</v>
      </c>
      <c r="N146" s="228" t="s">
        <v>45</v>
      </c>
      <c r="O146" s="92"/>
      <c r="P146" s="229">
        <f>O146*H146</f>
        <v>0</v>
      </c>
      <c r="Q146" s="229">
        <v>4.0000000000000003E-05</v>
      </c>
      <c r="R146" s="229">
        <f>Q146*H146</f>
        <v>0.0022400000000000002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150</v>
      </c>
      <c r="AT146" s="231" t="s">
        <v>145</v>
      </c>
      <c r="AU146" s="231" t="s">
        <v>90</v>
      </c>
      <c r="AY146" s="18" t="s">
        <v>143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88</v>
      </c>
      <c r="BK146" s="232">
        <f>ROUND(I146*H146,2)</f>
        <v>0</v>
      </c>
      <c r="BL146" s="18" t="s">
        <v>150</v>
      </c>
      <c r="BM146" s="231" t="s">
        <v>185</v>
      </c>
    </row>
    <row r="147" s="2" customFormat="1">
      <c r="A147" s="39"/>
      <c r="B147" s="40"/>
      <c r="C147" s="41"/>
      <c r="D147" s="233" t="s">
        <v>152</v>
      </c>
      <c r="E147" s="41"/>
      <c r="F147" s="234" t="s">
        <v>186</v>
      </c>
      <c r="G147" s="41"/>
      <c r="H147" s="41"/>
      <c r="I147" s="235"/>
      <c r="J147" s="41"/>
      <c r="K147" s="41"/>
      <c r="L147" s="45"/>
      <c r="M147" s="236"/>
      <c r="N147" s="237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152</v>
      </c>
      <c r="AU147" s="18" t="s">
        <v>90</v>
      </c>
    </row>
    <row r="148" s="14" customFormat="1">
      <c r="A148" s="14"/>
      <c r="B148" s="249"/>
      <c r="C148" s="250"/>
      <c r="D148" s="233" t="s">
        <v>154</v>
      </c>
      <c r="E148" s="251" t="s">
        <v>1</v>
      </c>
      <c r="F148" s="252" t="s">
        <v>166</v>
      </c>
      <c r="G148" s="250"/>
      <c r="H148" s="251" t="s">
        <v>1</v>
      </c>
      <c r="I148" s="253"/>
      <c r="J148" s="250"/>
      <c r="K148" s="250"/>
      <c r="L148" s="254"/>
      <c r="M148" s="255"/>
      <c r="N148" s="256"/>
      <c r="O148" s="256"/>
      <c r="P148" s="256"/>
      <c r="Q148" s="256"/>
      <c r="R148" s="256"/>
      <c r="S148" s="256"/>
      <c r="T148" s="25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8" t="s">
        <v>154</v>
      </c>
      <c r="AU148" s="258" t="s">
        <v>90</v>
      </c>
      <c r="AV148" s="14" t="s">
        <v>88</v>
      </c>
      <c r="AW148" s="14" t="s">
        <v>36</v>
      </c>
      <c r="AX148" s="14" t="s">
        <v>80</v>
      </c>
      <c r="AY148" s="258" t="s">
        <v>143</v>
      </c>
    </row>
    <row r="149" s="13" customFormat="1">
      <c r="A149" s="13"/>
      <c r="B149" s="238"/>
      <c r="C149" s="239"/>
      <c r="D149" s="233" t="s">
        <v>154</v>
      </c>
      <c r="E149" s="240" t="s">
        <v>1</v>
      </c>
      <c r="F149" s="241" t="s">
        <v>187</v>
      </c>
      <c r="G149" s="239"/>
      <c r="H149" s="242">
        <v>56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154</v>
      </c>
      <c r="AU149" s="248" t="s">
        <v>90</v>
      </c>
      <c r="AV149" s="13" t="s">
        <v>90</v>
      </c>
      <c r="AW149" s="13" t="s">
        <v>36</v>
      </c>
      <c r="AX149" s="13" t="s">
        <v>88</v>
      </c>
      <c r="AY149" s="248" t="s">
        <v>143</v>
      </c>
    </row>
    <row r="150" s="2" customFormat="1" ht="24.15" customHeight="1">
      <c r="A150" s="39"/>
      <c r="B150" s="40"/>
      <c r="C150" s="220" t="s">
        <v>188</v>
      </c>
      <c r="D150" s="220" t="s">
        <v>145</v>
      </c>
      <c r="E150" s="221" t="s">
        <v>189</v>
      </c>
      <c r="F150" s="222" t="s">
        <v>190</v>
      </c>
      <c r="G150" s="223" t="s">
        <v>191</v>
      </c>
      <c r="H150" s="224">
        <v>10</v>
      </c>
      <c r="I150" s="225"/>
      <c r="J150" s="226">
        <f>ROUND(I150*H150,2)</f>
        <v>0</v>
      </c>
      <c r="K150" s="222" t="s">
        <v>149</v>
      </c>
      <c r="L150" s="45"/>
      <c r="M150" s="227" t="s">
        <v>1</v>
      </c>
      <c r="N150" s="228" t="s">
        <v>45</v>
      </c>
      <c r="O150" s="92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150</v>
      </c>
      <c r="AT150" s="231" t="s">
        <v>145</v>
      </c>
      <c r="AU150" s="231" t="s">
        <v>90</v>
      </c>
      <c r="AY150" s="18" t="s">
        <v>143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88</v>
      </c>
      <c r="BK150" s="232">
        <f>ROUND(I150*H150,2)</f>
        <v>0</v>
      </c>
      <c r="BL150" s="18" t="s">
        <v>150</v>
      </c>
      <c r="BM150" s="231" t="s">
        <v>192</v>
      </c>
    </row>
    <row r="151" s="2" customFormat="1">
      <c r="A151" s="39"/>
      <c r="B151" s="40"/>
      <c r="C151" s="41"/>
      <c r="D151" s="233" t="s">
        <v>152</v>
      </c>
      <c r="E151" s="41"/>
      <c r="F151" s="234" t="s">
        <v>193</v>
      </c>
      <c r="G151" s="41"/>
      <c r="H151" s="41"/>
      <c r="I151" s="235"/>
      <c r="J151" s="41"/>
      <c r="K151" s="41"/>
      <c r="L151" s="45"/>
      <c r="M151" s="236"/>
      <c r="N151" s="237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152</v>
      </c>
      <c r="AU151" s="18" t="s">
        <v>90</v>
      </c>
    </row>
    <row r="152" s="13" customFormat="1">
      <c r="A152" s="13"/>
      <c r="B152" s="238"/>
      <c r="C152" s="239"/>
      <c r="D152" s="233" t="s">
        <v>154</v>
      </c>
      <c r="E152" s="240" t="s">
        <v>1</v>
      </c>
      <c r="F152" s="241" t="s">
        <v>194</v>
      </c>
      <c r="G152" s="239"/>
      <c r="H152" s="242">
        <v>10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154</v>
      </c>
      <c r="AU152" s="248" t="s">
        <v>90</v>
      </c>
      <c r="AV152" s="13" t="s">
        <v>90</v>
      </c>
      <c r="AW152" s="13" t="s">
        <v>36</v>
      </c>
      <c r="AX152" s="13" t="s">
        <v>88</v>
      </c>
      <c r="AY152" s="248" t="s">
        <v>143</v>
      </c>
    </row>
    <row r="153" s="2" customFormat="1" ht="24.15" customHeight="1">
      <c r="A153" s="39"/>
      <c r="B153" s="40"/>
      <c r="C153" s="220" t="s">
        <v>195</v>
      </c>
      <c r="D153" s="220" t="s">
        <v>145</v>
      </c>
      <c r="E153" s="221" t="s">
        <v>196</v>
      </c>
      <c r="F153" s="222" t="s">
        <v>197</v>
      </c>
      <c r="G153" s="223" t="s">
        <v>191</v>
      </c>
      <c r="H153" s="224">
        <v>7</v>
      </c>
      <c r="I153" s="225"/>
      <c r="J153" s="226">
        <f>ROUND(I153*H153,2)</f>
        <v>0</v>
      </c>
      <c r="K153" s="222" t="s">
        <v>149</v>
      </c>
      <c r="L153" s="45"/>
      <c r="M153" s="227" t="s">
        <v>1</v>
      </c>
      <c r="N153" s="228" t="s">
        <v>45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150</v>
      </c>
      <c r="AT153" s="231" t="s">
        <v>145</v>
      </c>
      <c r="AU153" s="231" t="s">
        <v>90</v>
      </c>
      <c r="AY153" s="18" t="s">
        <v>143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88</v>
      </c>
      <c r="BK153" s="232">
        <f>ROUND(I153*H153,2)</f>
        <v>0</v>
      </c>
      <c r="BL153" s="18" t="s">
        <v>150</v>
      </c>
      <c r="BM153" s="231" t="s">
        <v>198</v>
      </c>
    </row>
    <row r="154" s="2" customFormat="1">
      <c r="A154" s="39"/>
      <c r="B154" s="40"/>
      <c r="C154" s="41"/>
      <c r="D154" s="233" t="s">
        <v>152</v>
      </c>
      <c r="E154" s="41"/>
      <c r="F154" s="234" t="s">
        <v>199</v>
      </c>
      <c r="G154" s="41"/>
      <c r="H154" s="41"/>
      <c r="I154" s="235"/>
      <c r="J154" s="41"/>
      <c r="K154" s="41"/>
      <c r="L154" s="45"/>
      <c r="M154" s="236"/>
      <c r="N154" s="237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152</v>
      </c>
      <c r="AU154" s="18" t="s">
        <v>90</v>
      </c>
    </row>
    <row r="155" s="13" customFormat="1">
      <c r="A155" s="13"/>
      <c r="B155" s="238"/>
      <c r="C155" s="239"/>
      <c r="D155" s="233" t="s">
        <v>154</v>
      </c>
      <c r="E155" s="240" t="s">
        <v>1</v>
      </c>
      <c r="F155" s="241" t="s">
        <v>200</v>
      </c>
      <c r="G155" s="239"/>
      <c r="H155" s="242">
        <v>7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8" t="s">
        <v>154</v>
      </c>
      <c r="AU155" s="248" t="s">
        <v>90</v>
      </c>
      <c r="AV155" s="13" t="s">
        <v>90</v>
      </c>
      <c r="AW155" s="13" t="s">
        <v>36</v>
      </c>
      <c r="AX155" s="13" t="s">
        <v>88</v>
      </c>
      <c r="AY155" s="248" t="s">
        <v>143</v>
      </c>
    </row>
    <row r="156" s="2" customFormat="1" ht="33" customHeight="1">
      <c r="A156" s="39"/>
      <c r="B156" s="40"/>
      <c r="C156" s="220" t="s">
        <v>201</v>
      </c>
      <c r="D156" s="220" t="s">
        <v>145</v>
      </c>
      <c r="E156" s="221" t="s">
        <v>202</v>
      </c>
      <c r="F156" s="222" t="s">
        <v>203</v>
      </c>
      <c r="G156" s="223" t="s">
        <v>107</v>
      </c>
      <c r="H156" s="224">
        <v>4.3360000000000003</v>
      </c>
      <c r="I156" s="225"/>
      <c r="J156" s="226">
        <f>ROUND(I156*H156,2)</f>
        <v>0</v>
      </c>
      <c r="K156" s="222" t="s">
        <v>149</v>
      </c>
      <c r="L156" s="45"/>
      <c r="M156" s="227" t="s">
        <v>1</v>
      </c>
      <c r="N156" s="228" t="s">
        <v>45</v>
      </c>
      <c r="O156" s="92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150</v>
      </c>
      <c r="AT156" s="231" t="s">
        <v>145</v>
      </c>
      <c r="AU156" s="231" t="s">
        <v>90</v>
      </c>
      <c r="AY156" s="18" t="s">
        <v>143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88</v>
      </c>
      <c r="BK156" s="232">
        <f>ROUND(I156*H156,2)</f>
        <v>0</v>
      </c>
      <c r="BL156" s="18" t="s">
        <v>150</v>
      </c>
      <c r="BM156" s="231" t="s">
        <v>204</v>
      </c>
    </row>
    <row r="157" s="2" customFormat="1">
      <c r="A157" s="39"/>
      <c r="B157" s="40"/>
      <c r="C157" s="41"/>
      <c r="D157" s="233" t="s">
        <v>152</v>
      </c>
      <c r="E157" s="41"/>
      <c r="F157" s="234" t="s">
        <v>205</v>
      </c>
      <c r="G157" s="41"/>
      <c r="H157" s="41"/>
      <c r="I157" s="235"/>
      <c r="J157" s="41"/>
      <c r="K157" s="41"/>
      <c r="L157" s="45"/>
      <c r="M157" s="236"/>
      <c r="N157" s="237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152</v>
      </c>
      <c r="AU157" s="18" t="s">
        <v>90</v>
      </c>
    </row>
    <row r="158" s="14" customFormat="1">
      <c r="A158" s="14"/>
      <c r="B158" s="249"/>
      <c r="C158" s="250"/>
      <c r="D158" s="233" t="s">
        <v>154</v>
      </c>
      <c r="E158" s="251" t="s">
        <v>1</v>
      </c>
      <c r="F158" s="252" t="s">
        <v>206</v>
      </c>
      <c r="G158" s="250"/>
      <c r="H158" s="251" t="s">
        <v>1</v>
      </c>
      <c r="I158" s="253"/>
      <c r="J158" s="250"/>
      <c r="K158" s="250"/>
      <c r="L158" s="254"/>
      <c r="M158" s="255"/>
      <c r="N158" s="256"/>
      <c r="O158" s="256"/>
      <c r="P158" s="256"/>
      <c r="Q158" s="256"/>
      <c r="R158" s="256"/>
      <c r="S158" s="256"/>
      <c r="T158" s="25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8" t="s">
        <v>154</v>
      </c>
      <c r="AU158" s="258" t="s">
        <v>90</v>
      </c>
      <c r="AV158" s="14" t="s">
        <v>88</v>
      </c>
      <c r="AW158" s="14" t="s">
        <v>36</v>
      </c>
      <c r="AX158" s="14" t="s">
        <v>80</v>
      </c>
      <c r="AY158" s="258" t="s">
        <v>143</v>
      </c>
    </row>
    <row r="159" s="13" customFormat="1">
      <c r="A159" s="13"/>
      <c r="B159" s="238"/>
      <c r="C159" s="239"/>
      <c r="D159" s="233" t="s">
        <v>154</v>
      </c>
      <c r="E159" s="240" t="s">
        <v>1</v>
      </c>
      <c r="F159" s="241" t="s">
        <v>207</v>
      </c>
      <c r="G159" s="239"/>
      <c r="H159" s="242">
        <v>3.1200000000000001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154</v>
      </c>
      <c r="AU159" s="248" t="s">
        <v>90</v>
      </c>
      <c r="AV159" s="13" t="s">
        <v>90</v>
      </c>
      <c r="AW159" s="13" t="s">
        <v>36</v>
      </c>
      <c r="AX159" s="13" t="s">
        <v>80</v>
      </c>
      <c r="AY159" s="248" t="s">
        <v>143</v>
      </c>
    </row>
    <row r="160" s="13" customFormat="1">
      <c r="A160" s="13"/>
      <c r="B160" s="238"/>
      <c r="C160" s="239"/>
      <c r="D160" s="233" t="s">
        <v>154</v>
      </c>
      <c r="E160" s="240" t="s">
        <v>1</v>
      </c>
      <c r="F160" s="241" t="s">
        <v>208</v>
      </c>
      <c r="G160" s="239"/>
      <c r="H160" s="242">
        <v>1.216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154</v>
      </c>
      <c r="AU160" s="248" t="s">
        <v>90</v>
      </c>
      <c r="AV160" s="13" t="s">
        <v>90</v>
      </c>
      <c r="AW160" s="13" t="s">
        <v>36</v>
      </c>
      <c r="AX160" s="13" t="s">
        <v>80</v>
      </c>
      <c r="AY160" s="248" t="s">
        <v>143</v>
      </c>
    </row>
    <row r="161" s="15" customFormat="1">
      <c r="A161" s="15"/>
      <c r="B161" s="259"/>
      <c r="C161" s="260"/>
      <c r="D161" s="233" t="s">
        <v>154</v>
      </c>
      <c r="E161" s="261" t="s">
        <v>109</v>
      </c>
      <c r="F161" s="262" t="s">
        <v>209</v>
      </c>
      <c r="G161" s="260"/>
      <c r="H161" s="263">
        <v>4.3360000000000003</v>
      </c>
      <c r="I161" s="264"/>
      <c r="J161" s="260"/>
      <c r="K161" s="260"/>
      <c r="L161" s="265"/>
      <c r="M161" s="266"/>
      <c r="N161" s="267"/>
      <c r="O161" s="267"/>
      <c r="P161" s="267"/>
      <c r="Q161" s="267"/>
      <c r="R161" s="267"/>
      <c r="S161" s="267"/>
      <c r="T161" s="268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9" t="s">
        <v>154</v>
      </c>
      <c r="AU161" s="269" t="s">
        <v>90</v>
      </c>
      <c r="AV161" s="15" t="s">
        <v>150</v>
      </c>
      <c r="AW161" s="15" t="s">
        <v>36</v>
      </c>
      <c r="AX161" s="15" t="s">
        <v>88</v>
      </c>
      <c r="AY161" s="269" t="s">
        <v>143</v>
      </c>
    </row>
    <row r="162" s="2" customFormat="1" ht="33" customHeight="1">
      <c r="A162" s="39"/>
      <c r="B162" s="40"/>
      <c r="C162" s="220" t="s">
        <v>210</v>
      </c>
      <c r="D162" s="220" t="s">
        <v>145</v>
      </c>
      <c r="E162" s="221" t="s">
        <v>211</v>
      </c>
      <c r="F162" s="222" t="s">
        <v>212</v>
      </c>
      <c r="G162" s="223" t="s">
        <v>107</v>
      </c>
      <c r="H162" s="224">
        <v>157.96000000000001</v>
      </c>
      <c r="I162" s="225"/>
      <c r="J162" s="226">
        <f>ROUND(I162*H162,2)</f>
        <v>0</v>
      </c>
      <c r="K162" s="222" t="s">
        <v>149</v>
      </c>
      <c r="L162" s="45"/>
      <c r="M162" s="227" t="s">
        <v>1</v>
      </c>
      <c r="N162" s="228" t="s">
        <v>45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150</v>
      </c>
      <c r="AT162" s="231" t="s">
        <v>145</v>
      </c>
      <c r="AU162" s="231" t="s">
        <v>90</v>
      </c>
      <c r="AY162" s="18" t="s">
        <v>143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88</v>
      </c>
      <c r="BK162" s="232">
        <f>ROUND(I162*H162,2)</f>
        <v>0</v>
      </c>
      <c r="BL162" s="18" t="s">
        <v>150</v>
      </c>
      <c r="BM162" s="231" t="s">
        <v>213</v>
      </c>
    </row>
    <row r="163" s="2" customFormat="1">
      <c r="A163" s="39"/>
      <c r="B163" s="40"/>
      <c r="C163" s="41"/>
      <c r="D163" s="233" t="s">
        <v>152</v>
      </c>
      <c r="E163" s="41"/>
      <c r="F163" s="234" t="s">
        <v>214</v>
      </c>
      <c r="G163" s="41"/>
      <c r="H163" s="41"/>
      <c r="I163" s="235"/>
      <c r="J163" s="41"/>
      <c r="K163" s="41"/>
      <c r="L163" s="45"/>
      <c r="M163" s="236"/>
      <c r="N163" s="237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152</v>
      </c>
      <c r="AU163" s="18" t="s">
        <v>90</v>
      </c>
    </row>
    <row r="164" s="13" customFormat="1">
      <c r="A164" s="13"/>
      <c r="B164" s="238"/>
      <c r="C164" s="239"/>
      <c r="D164" s="233" t="s">
        <v>154</v>
      </c>
      <c r="E164" s="240" t="s">
        <v>1</v>
      </c>
      <c r="F164" s="241" t="s">
        <v>215</v>
      </c>
      <c r="G164" s="239"/>
      <c r="H164" s="242">
        <v>149.43000000000001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154</v>
      </c>
      <c r="AU164" s="248" t="s">
        <v>90</v>
      </c>
      <c r="AV164" s="13" t="s">
        <v>90</v>
      </c>
      <c r="AW164" s="13" t="s">
        <v>36</v>
      </c>
      <c r="AX164" s="13" t="s">
        <v>80</v>
      </c>
      <c r="AY164" s="248" t="s">
        <v>143</v>
      </c>
    </row>
    <row r="165" s="14" customFormat="1">
      <c r="A165" s="14"/>
      <c r="B165" s="249"/>
      <c r="C165" s="250"/>
      <c r="D165" s="233" t="s">
        <v>154</v>
      </c>
      <c r="E165" s="251" t="s">
        <v>1</v>
      </c>
      <c r="F165" s="252" t="s">
        <v>216</v>
      </c>
      <c r="G165" s="250"/>
      <c r="H165" s="251" t="s">
        <v>1</v>
      </c>
      <c r="I165" s="253"/>
      <c r="J165" s="250"/>
      <c r="K165" s="250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154</v>
      </c>
      <c r="AU165" s="258" t="s">
        <v>90</v>
      </c>
      <c r="AV165" s="14" t="s">
        <v>88</v>
      </c>
      <c r="AW165" s="14" t="s">
        <v>36</v>
      </c>
      <c r="AX165" s="14" t="s">
        <v>80</v>
      </c>
      <c r="AY165" s="258" t="s">
        <v>143</v>
      </c>
    </row>
    <row r="166" s="13" customFormat="1">
      <c r="A166" s="13"/>
      <c r="B166" s="238"/>
      <c r="C166" s="239"/>
      <c r="D166" s="233" t="s">
        <v>154</v>
      </c>
      <c r="E166" s="240" t="s">
        <v>1</v>
      </c>
      <c r="F166" s="241" t="s">
        <v>217</v>
      </c>
      <c r="G166" s="239"/>
      <c r="H166" s="242">
        <v>8.5299999999999994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154</v>
      </c>
      <c r="AU166" s="248" t="s">
        <v>90</v>
      </c>
      <c r="AV166" s="13" t="s">
        <v>90</v>
      </c>
      <c r="AW166" s="13" t="s">
        <v>36</v>
      </c>
      <c r="AX166" s="13" t="s">
        <v>80</v>
      </c>
      <c r="AY166" s="248" t="s">
        <v>143</v>
      </c>
    </row>
    <row r="167" s="15" customFormat="1">
      <c r="A167" s="15"/>
      <c r="B167" s="259"/>
      <c r="C167" s="260"/>
      <c r="D167" s="233" t="s">
        <v>154</v>
      </c>
      <c r="E167" s="261" t="s">
        <v>105</v>
      </c>
      <c r="F167" s="262" t="s">
        <v>209</v>
      </c>
      <c r="G167" s="260"/>
      <c r="H167" s="263">
        <v>157.96000000000001</v>
      </c>
      <c r="I167" s="264"/>
      <c r="J167" s="260"/>
      <c r="K167" s="260"/>
      <c r="L167" s="265"/>
      <c r="M167" s="266"/>
      <c r="N167" s="267"/>
      <c r="O167" s="267"/>
      <c r="P167" s="267"/>
      <c r="Q167" s="267"/>
      <c r="R167" s="267"/>
      <c r="S167" s="267"/>
      <c r="T167" s="268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9" t="s">
        <v>154</v>
      </c>
      <c r="AU167" s="269" t="s">
        <v>90</v>
      </c>
      <c r="AV167" s="15" t="s">
        <v>150</v>
      </c>
      <c r="AW167" s="15" t="s">
        <v>36</v>
      </c>
      <c r="AX167" s="15" t="s">
        <v>88</v>
      </c>
      <c r="AY167" s="269" t="s">
        <v>143</v>
      </c>
    </row>
    <row r="168" s="2" customFormat="1" ht="37.8" customHeight="1">
      <c r="A168" s="39"/>
      <c r="B168" s="40"/>
      <c r="C168" s="220" t="s">
        <v>218</v>
      </c>
      <c r="D168" s="220" t="s">
        <v>145</v>
      </c>
      <c r="E168" s="221" t="s">
        <v>219</v>
      </c>
      <c r="F168" s="222" t="s">
        <v>220</v>
      </c>
      <c r="G168" s="223" t="s">
        <v>107</v>
      </c>
      <c r="H168" s="224">
        <v>82.650999999999996</v>
      </c>
      <c r="I168" s="225"/>
      <c r="J168" s="226">
        <f>ROUND(I168*H168,2)</f>
        <v>0</v>
      </c>
      <c r="K168" s="222" t="s">
        <v>149</v>
      </c>
      <c r="L168" s="45"/>
      <c r="M168" s="227" t="s">
        <v>1</v>
      </c>
      <c r="N168" s="228" t="s">
        <v>45</v>
      </c>
      <c r="O168" s="92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150</v>
      </c>
      <c r="AT168" s="231" t="s">
        <v>145</v>
      </c>
      <c r="AU168" s="231" t="s">
        <v>90</v>
      </c>
      <c r="AY168" s="18" t="s">
        <v>143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88</v>
      </c>
      <c r="BK168" s="232">
        <f>ROUND(I168*H168,2)</f>
        <v>0</v>
      </c>
      <c r="BL168" s="18" t="s">
        <v>150</v>
      </c>
      <c r="BM168" s="231" t="s">
        <v>221</v>
      </c>
    </row>
    <row r="169" s="2" customFormat="1">
      <c r="A169" s="39"/>
      <c r="B169" s="40"/>
      <c r="C169" s="41"/>
      <c r="D169" s="233" t="s">
        <v>152</v>
      </c>
      <c r="E169" s="41"/>
      <c r="F169" s="234" t="s">
        <v>222</v>
      </c>
      <c r="G169" s="41"/>
      <c r="H169" s="41"/>
      <c r="I169" s="235"/>
      <c r="J169" s="41"/>
      <c r="K169" s="41"/>
      <c r="L169" s="45"/>
      <c r="M169" s="236"/>
      <c r="N169" s="237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152</v>
      </c>
      <c r="AU169" s="18" t="s">
        <v>90</v>
      </c>
    </row>
    <row r="170" s="14" customFormat="1">
      <c r="A170" s="14"/>
      <c r="B170" s="249"/>
      <c r="C170" s="250"/>
      <c r="D170" s="233" t="s">
        <v>154</v>
      </c>
      <c r="E170" s="251" t="s">
        <v>1</v>
      </c>
      <c r="F170" s="252" t="s">
        <v>223</v>
      </c>
      <c r="G170" s="250"/>
      <c r="H170" s="251" t="s">
        <v>1</v>
      </c>
      <c r="I170" s="253"/>
      <c r="J170" s="250"/>
      <c r="K170" s="250"/>
      <c r="L170" s="254"/>
      <c r="M170" s="255"/>
      <c r="N170" s="256"/>
      <c r="O170" s="256"/>
      <c r="P170" s="256"/>
      <c r="Q170" s="256"/>
      <c r="R170" s="256"/>
      <c r="S170" s="256"/>
      <c r="T170" s="25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8" t="s">
        <v>154</v>
      </c>
      <c r="AU170" s="258" t="s">
        <v>90</v>
      </c>
      <c r="AV170" s="14" t="s">
        <v>88</v>
      </c>
      <c r="AW170" s="14" t="s">
        <v>36</v>
      </c>
      <c r="AX170" s="14" t="s">
        <v>80</v>
      </c>
      <c r="AY170" s="258" t="s">
        <v>143</v>
      </c>
    </row>
    <row r="171" s="13" customFormat="1">
      <c r="A171" s="13"/>
      <c r="B171" s="238"/>
      <c r="C171" s="239"/>
      <c r="D171" s="233" t="s">
        <v>154</v>
      </c>
      <c r="E171" s="240" t="s">
        <v>1</v>
      </c>
      <c r="F171" s="241" t="s">
        <v>215</v>
      </c>
      <c r="G171" s="239"/>
      <c r="H171" s="242">
        <v>149.43000000000001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154</v>
      </c>
      <c r="AU171" s="248" t="s">
        <v>90</v>
      </c>
      <c r="AV171" s="13" t="s">
        <v>90</v>
      </c>
      <c r="AW171" s="13" t="s">
        <v>36</v>
      </c>
      <c r="AX171" s="13" t="s">
        <v>80</v>
      </c>
      <c r="AY171" s="248" t="s">
        <v>143</v>
      </c>
    </row>
    <row r="172" s="13" customFormat="1">
      <c r="A172" s="13"/>
      <c r="B172" s="238"/>
      <c r="C172" s="239"/>
      <c r="D172" s="233" t="s">
        <v>154</v>
      </c>
      <c r="E172" s="240" t="s">
        <v>1</v>
      </c>
      <c r="F172" s="241" t="s">
        <v>207</v>
      </c>
      <c r="G172" s="239"/>
      <c r="H172" s="242">
        <v>3.1200000000000001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154</v>
      </c>
      <c r="AU172" s="248" t="s">
        <v>90</v>
      </c>
      <c r="AV172" s="13" t="s">
        <v>90</v>
      </c>
      <c r="AW172" s="13" t="s">
        <v>36</v>
      </c>
      <c r="AX172" s="13" t="s">
        <v>80</v>
      </c>
      <c r="AY172" s="248" t="s">
        <v>143</v>
      </c>
    </row>
    <row r="173" s="13" customFormat="1">
      <c r="A173" s="13"/>
      <c r="B173" s="238"/>
      <c r="C173" s="239"/>
      <c r="D173" s="233" t="s">
        <v>154</v>
      </c>
      <c r="E173" s="240" t="s">
        <v>1</v>
      </c>
      <c r="F173" s="241" t="s">
        <v>208</v>
      </c>
      <c r="G173" s="239"/>
      <c r="H173" s="242">
        <v>1.216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154</v>
      </c>
      <c r="AU173" s="248" t="s">
        <v>90</v>
      </c>
      <c r="AV173" s="13" t="s">
        <v>90</v>
      </c>
      <c r="AW173" s="13" t="s">
        <v>36</v>
      </c>
      <c r="AX173" s="13" t="s">
        <v>80</v>
      </c>
      <c r="AY173" s="248" t="s">
        <v>143</v>
      </c>
    </row>
    <row r="174" s="13" customFormat="1">
      <c r="A174" s="13"/>
      <c r="B174" s="238"/>
      <c r="C174" s="239"/>
      <c r="D174" s="233" t="s">
        <v>154</v>
      </c>
      <c r="E174" s="240" t="s">
        <v>1</v>
      </c>
      <c r="F174" s="241" t="s">
        <v>217</v>
      </c>
      <c r="G174" s="239"/>
      <c r="H174" s="242">
        <v>8.5299999999999994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154</v>
      </c>
      <c r="AU174" s="248" t="s">
        <v>90</v>
      </c>
      <c r="AV174" s="13" t="s">
        <v>90</v>
      </c>
      <c r="AW174" s="13" t="s">
        <v>36</v>
      </c>
      <c r="AX174" s="13" t="s">
        <v>80</v>
      </c>
      <c r="AY174" s="248" t="s">
        <v>143</v>
      </c>
    </row>
    <row r="175" s="13" customFormat="1">
      <c r="A175" s="13"/>
      <c r="B175" s="238"/>
      <c r="C175" s="239"/>
      <c r="D175" s="233" t="s">
        <v>154</v>
      </c>
      <c r="E175" s="240" t="s">
        <v>1</v>
      </c>
      <c r="F175" s="241" t="s">
        <v>224</v>
      </c>
      <c r="G175" s="239"/>
      <c r="H175" s="242">
        <v>-79.644999999999996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8" t="s">
        <v>154</v>
      </c>
      <c r="AU175" s="248" t="s">
        <v>90</v>
      </c>
      <c r="AV175" s="13" t="s">
        <v>90</v>
      </c>
      <c r="AW175" s="13" t="s">
        <v>36</v>
      </c>
      <c r="AX175" s="13" t="s">
        <v>80</v>
      </c>
      <c r="AY175" s="248" t="s">
        <v>143</v>
      </c>
    </row>
    <row r="176" s="15" customFormat="1">
      <c r="A176" s="15"/>
      <c r="B176" s="259"/>
      <c r="C176" s="260"/>
      <c r="D176" s="233" t="s">
        <v>154</v>
      </c>
      <c r="E176" s="261" t="s">
        <v>1</v>
      </c>
      <c r="F176" s="262" t="s">
        <v>209</v>
      </c>
      <c r="G176" s="260"/>
      <c r="H176" s="263">
        <v>82.650999999999996</v>
      </c>
      <c r="I176" s="264"/>
      <c r="J176" s="260"/>
      <c r="K176" s="260"/>
      <c r="L176" s="265"/>
      <c r="M176" s="266"/>
      <c r="N176" s="267"/>
      <c r="O176" s="267"/>
      <c r="P176" s="267"/>
      <c r="Q176" s="267"/>
      <c r="R176" s="267"/>
      <c r="S176" s="267"/>
      <c r="T176" s="268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9" t="s">
        <v>154</v>
      </c>
      <c r="AU176" s="269" t="s">
        <v>90</v>
      </c>
      <c r="AV176" s="15" t="s">
        <v>150</v>
      </c>
      <c r="AW176" s="15" t="s">
        <v>36</v>
      </c>
      <c r="AX176" s="15" t="s">
        <v>88</v>
      </c>
      <c r="AY176" s="269" t="s">
        <v>143</v>
      </c>
    </row>
    <row r="177" s="2" customFormat="1" ht="37.8" customHeight="1">
      <c r="A177" s="39"/>
      <c r="B177" s="40"/>
      <c r="C177" s="220" t="s">
        <v>8</v>
      </c>
      <c r="D177" s="220" t="s">
        <v>145</v>
      </c>
      <c r="E177" s="221" t="s">
        <v>225</v>
      </c>
      <c r="F177" s="222" t="s">
        <v>226</v>
      </c>
      <c r="G177" s="223" t="s">
        <v>107</v>
      </c>
      <c r="H177" s="224">
        <v>82.650999999999996</v>
      </c>
      <c r="I177" s="225"/>
      <c r="J177" s="226">
        <f>ROUND(I177*H177,2)</f>
        <v>0</v>
      </c>
      <c r="K177" s="222" t="s">
        <v>149</v>
      </c>
      <c r="L177" s="45"/>
      <c r="M177" s="227" t="s">
        <v>1</v>
      </c>
      <c r="N177" s="228" t="s">
        <v>45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150</v>
      </c>
      <c r="AT177" s="231" t="s">
        <v>145</v>
      </c>
      <c r="AU177" s="231" t="s">
        <v>90</v>
      </c>
      <c r="AY177" s="18" t="s">
        <v>143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88</v>
      </c>
      <c r="BK177" s="232">
        <f>ROUND(I177*H177,2)</f>
        <v>0</v>
      </c>
      <c r="BL177" s="18" t="s">
        <v>150</v>
      </c>
      <c r="BM177" s="231" t="s">
        <v>227</v>
      </c>
    </row>
    <row r="178" s="2" customFormat="1">
      <c r="A178" s="39"/>
      <c r="B178" s="40"/>
      <c r="C178" s="41"/>
      <c r="D178" s="233" t="s">
        <v>152</v>
      </c>
      <c r="E178" s="41"/>
      <c r="F178" s="234" t="s">
        <v>228</v>
      </c>
      <c r="G178" s="41"/>
      <c r="H178" s="41"/>
      <c r="I178" s="235"/>
      <c r="J178" s="41"/>
      <c r="K178" s="41"/>
      <c r="L178" s="45"/>
      <c r="M178" s="236"/>
      <c r="N178" s="237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152</v>
      </c>
      <c r="AU178" s="18" t="s">
        <v>90</v>
      </c>
    </row>
    <row r="179" s="13" customFormat="1">
      <c r="A179" s="13"/>
      <c r="B179" s="238"/>
      <c r="C179" s="239"/>
      <c r="D179" s="233" t="s">
        <v>154</v>
      </c>
      <c r="E179" s="240" t="s">
        <v>1</v>
      </c>
      <c r="F179" s="241" t="s">
        <v>229</v>
      </c>
      <c r="G179" s="239"/>
      <c r="H179" s="242">
        <v>4.3360000000000003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8" t="s">
        <v>154</v>
      </c>
      <c r="AU179" s="248" t="s">
        <v>90</v>
      </c>
      <c r="AV179" s="13" t="s">
        <v>90</v>
      </c>
      <c r="AW179" s="13" t="s">
        <v>36</v>
      </c>
      <c r="AX179" s="13" t="s">
        <v>80</v>
      </c>
      <c r="AY179" s="248" t="s">
        <v>143</v>
      </c>
    </row>
    <row r="180" s="13" customFormat="1">
      <c r="A180" s="13"/>
      <c r="B180" s="238"/>
      <c r="C180" s="239"/>
      <c r="D180" s="233" t="s">
        <v>154</v>
      </c>
      <c r="E180" s="240" t="s">
        <v>1</v>
      </c>
      <c r="F180" s="241" t="s">
        <v>230</v>
      </c>
      <c r="G180" s="239"/>
      <c r="H180" s="242">
        <v>157.96000000000001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154</v>
      </c>
      <c r="AU180" s="248" t="s">
        <v>90</v>
      </c>
      <c r="AV180" s="13" t="s">
        <v>90</v>
      </c>
      <c r="AW180" s="13" t="s">
        <v>36</v>
      </c>
      <c r="AX180" s="13" t="s">
        <v>80</v>
      </c>
      <c r="AY180" s="248" t="s">
        <v>143</v>
      </c>
    </row>
    <row r="181" s="13" customFormat="1">
      <c r="A181" s="13"/>
      <c r="B181" s="238"/>
      <c r="C181" s="239"/>
      <c r="D181" s="233" t="s">
        <v>154</v>
      </c>
      <c r="E181" s="240" t="s">
        <v>1</v>
      </c>
      <c r="F181" s="241" t="s">
        <v>224</v>
      </c>
      <c r="G181" s="239"/>
      <c r="H181" s="242">
        <v>-79.644999999999996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154</v>
      </c>
      <c r="AU181" s="248" t="s">
        <v>90</v>
      </c>
      <c r="AV181" s="13" t="s">
        <v>90</v>
      </c>
      <c r="AW181" s="13" t="s">
        <v>36</v>
      </c>
      <c r="AX181" s="13" t="s">
        <v>80</v>
      </c>
      <c r="AY181" s="248" t="s">
        <v>143</v>
      </c>
    </row>
    <row r="182" s="15" customFormat="1">
      <c r="A182" s="15"/>
      <c r="B182" s="259"/>
      <c r="C182" s="260"/>
      <c r="D182" s="233" t="s">
        <v>154</v>
      </c>
      <c r="E182" s="261" t="s">
        <v>1</v>
      </c>
      <c r="F182" s="262" t="s">
        <v>209</v>
      </c>
      <c r="G182" s="260"/>
      <c r="H182" s="263">
        <v>82.650999999999996</v>
      </c>
      <c r="I182" s="264"/>
      <c r="J182" s="260"/>
      <c r="K182" s="260"/>
      <c r="L182" s="265"/>
      <c r="M182" s="266"/>
      <c r="N182" s="267"/>
      <c r="O182" s="267"/>
      <c r="P182" s="267"/>
      <c r="Q182" s="267"/>
      <c r="R182" s="267"/>
      <c r="S182" s="267"/>
      <c r="T182" s="26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9" t="s">
        <v>154</v>
      </c>
      <c r="AU182" s="269" t="s">
        <v>90</v>
      </c>
      <c r="AV182" s="15" t="s">
        <v>150</v>
      </c>
      <c r="AW182" s="15" t="s">
        <v>36</v>
      </c>
      <c r="AX182" s="15" t="s">
        <v>88</v>
      </c>
      <c r="AY182" s="269" t="s">
        <v>143</v>
      </c>
    </row>
    <row r="183" s="2" customFormat="1">
      <c r="A183" s="39"/>
      <c r="B183" s="40"/>
      <c r="C183" s="41"/>
      <c r="D183" s="233" t="s">
        <v>231</v>
      </c>
      <c r="E183" s="41"/>
      <c r="F183" s="270" t="s">
        <v>232</v>
      </c>
      <c r="G183" s="41"/>
      <c r="H183" s="41"/>
      <c r="I183" s="41"/>
      <c r="J183" s="41"/>
      <c r="K183" s="41"/>
      <c r="L183" s="45"/>
      <c r="M183" s="236"/>
      <c r="N183" s="237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U183" s="18" t="s">
        <v>90</v>
      </c>
    </row>
    <row r="184" s="2" customFormat="1">
      <c r="A184" s="39"/>
      <c r="B184" s="40"/>
      <c r="C184" s="41"/>
      <c r="D184" s="233" t="s">
        <v>231</v>
      </c>
      <c r="E184" s="41"/>
      <c r="F184" s="271" t="s">
        <v>206</v>
      </c>
      <c r="G184" s="41"/>
      <c r="H184" s="272">
        <v>0</v>
      </c>
      <c r="I184" s="41"/>
      <c r="J184" s="41"/>
      <c r="K184" s="41"/>
      <c r="L184" s="45"/>
      <c r="M184" s="236"/>
      <c r="N184" s="237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U184" s="18" t="s">
        <v>90</v>
      </c>
    </row>
    <row r="185" s="2" customFormat="1">
      <c r="A185" s="39"/>
      <c r="B185" s="40"/>
      <c r="C185" s="41"/>
      <c r="D185" s="233" t="s">
        <v>231</v>
      </c>
      <c r="E185" s="41"/>
      <c r="F185" s="271" t="s">
        <v>207</v>
      </c>
      <c r="G185" s="41"/>
      <c r="H185" s="272">
        <v>3.1200000000000001</v>
      </c>
      <c r="I185" s="41"/>
      <c r="J185" s="41"/>
      <c r="K185" s="41"/>
      <c r="L185" s="45"/>
      <c r="M185" s="236"/>
      <c r="N185" s="237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U185" s="18" t="s">
        <v>90</v>
      </c>
    </row>
    <row r="186" s="2" customFormat="1">
      <c r="A186" s="39"/>
      <c r="B186" s="40"/>
      <c r="C186" s="41"/>
      <c r="D186" s="233" t="s">
        <v>231</v>
      </c>
      <c r="E186" s="41"/>
      <c r="F186" s="271" t="s">
        <v>208</v>
      </c>
      <c r="G186" s="41"/>
      <c r="H186" s="272">
        <v>1.216</v>
      </c>
      <c r="I186" s="41"/>
      <c r="J186" s="41"/>
      <c r="K186" s="41"/>
      <c r="L186" s="45"/>
      <c r="M186" s="236"/>
      <c r="N186" s="237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U186" s="18" t="s">
        <v>90</v>
      </c>
    </row>
    <row r="187" s="2" customFormat="1">
      <c r="A187" s="39"/>
      <c r="B187" s="40"/>
      <c r="C187" s="41"/>
      <c r="D187" s="233" t="s">
        <v>231</v>
      </c>
      <c r="E187" s="41"/>
      <c r="F187" s="271" t="s">
        <v>209</v>
      </c>
      <c r="G187" s="41"/>
      <c r="H187" s="272">
        <v>4.3360000000000003</v>
      </c>
      <c r="I187" s="41"/>
      <c r="J187" s="41"/>
      <c r="K187" s="41"/>
      <c r="L187" s="45"/>
      <c r="M187" s="236"/>
      <c r="N187" s="237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U187" s="18" t="s">
        <v>90</v>
      </c>
    </row>
    <row r="188" s="2" customFormat="1">
      <c r="A188" s="39"/>
      <c r="B188" s="40"/>
      <c r="C188" s="41"/>
      <c r="D188" s="233" t="s">
        <v>231</v>
      </c>
      <c r="E188" s="41"/>
      <c r="F188" s="270" t="s">
        <v>233</v>
      </c>
      <c r="G188" s="41"/>
      <c r="H188" s="41"/>
      <c r="I188" s="41"/>
      <c r="J188" s="41"/>
      <c r="K188" s="41"/>
      <c r="L188" s="45"/>
      <c r="M188" s="236"/>
      <c r="N188" s="237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U188" s="18" t="s">
        <v>90</v>
      </c>
    </row>
    <row r="189" s="2" customFormat="1">
      <c r="A189" s="39"/>
      <c r="B189" s="40"/>
      <c r="C189" s="41"/>
      <c r="D189" s="233" t="s">
        <v>231</v>
      </c>
      <c r="E189" s="41"/>
      <c r="F189" s="271" t="s">
        <v>215</v>
      </c>
      <c r="G189" s="41"/>
      <c r="H189" s="272">
        <v>149.43000000000001</v>
      </c>
      <c r="I189" s="41"/>
      <c r="J189" s="41"/>
      <c r="K189" s="41"/>
      <c r="L189" s="45"/>
      <c r="M189" s="236"/>
      <c r="N189" s="237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U189" s="18" t="s">
        <v>90</v>
      </c>
    </row>
    <row r="190" s="2" customFormat="1">
      <c r="A190" s="39"/>
      <c r="B190" s="40"/>
      <c r="C190" s="41"/>
      <c r="D190" s="233" t="s">
        <v>231</v>
      </c>
      <c r="E190" s="41"/>
      <c r="F190" s="271" t="s">
        <v>216</v>
      </c>
      <c r="G190" s="41"/>
      <c r="H190" s="272">
        <v>0</v>
      </c>
      <c r="I190" s="41"/>
      <c r="J190" s="41"/>
      <c r="K190" s="41"/>
      <c r="L190" s="45"/>
      <c r="M190" s="236"/>
      <c r="N190" s="237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U190" s="18" t="s">
        <v>90</v>
      </c>
    </row>
    <row r="191" s="2" customFormat="1">
      <c r="A191" s="39"/>
      <c r="B191" s="40"/>
      <c r="C191" s="41"/>
      <c r="D191" s="233" t="s">
        <v>231</v>
      </c>
      <c r="E191" s="41"/>
      <c r="F191" s="271" t="s">
        <v>217</v>
      </c>
      <c r="G191" s="41"/>
      <c r="H191" s="272">
        <v>8.5299999999999994</v>
      </c>
      <c r="I191" s="41"/>
      <c r="J191" s="41"/>
      <c r="K191" s="41"/>
      <c r="L191" s="45"/>
      <c r="M191" s="236"/>
      <c r="N191" s="237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U191" s="18" t="s">
        <v>90</v>
      </c>
    </row>
    <row r="192" s="2" customFormat="1">
      <c r="A192" s="39"/>
      <c r="B192" s="40"/>
      <c r="C192" s="41"/>
      <c r="D192" s="233" t="s">
        <v>231</v>
      </c>
      <c r="E192" s="41"/>
      <c r="F192" s="271" t="s">
        <v>209</v>
      </c>
      <c r="G192" s="41"/>
      <c r="H192" s="272">
        <v>157.96000000000001</v>
      </c>
      <c r="I192" s="41"/>
      <c r="J192" s="41"/>
      <c r="K192" s="41"/>
      <c r="L192" s="45"/>
      <c r="M192" s="236"/>
      <c r="N192" s="237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U192" s="18" t="s">
        <v>90</v>
      </c>
    </row>
    <row r="193" s="2" customFormat="1" ht="37.8" customHeight="1">
      <c r="A193" s="39"/>
      <c r="B193" s="40"/>
      <c r="C193" s="220" t="s">
        <v>234</v>
      </c>
      <c r="D193" s="220" t="s">
        <v>145</v>
      </c>
      <c r="E193" s="221" t="s">
        <v>235</v>
      </c>
      <c r="F193" s="222" t="s">
        <v>236</v>
      </c>
      <c r="G193" s="223" t="s">
        <v>107</v>
      </c>
      <c r="H193" s="224">
        <v>82.650999999999996</v>
      </c>
      <c r="I193" s="225"/>
      <c r="J193" s="226">
        <f>ROUND(I193*H193,2)</f>
        <v>0</v>
      </c>
      <c r="K193" s="222" t="s">
        <v>149</v>
      </c>
      <c r="L193" s="45"/>
      <c r="M193" s="227" t="s">
        <v>1</v>
      </c>
      <c r="N193" s="228" t="s">
        <v>45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150</v>
      </c>
      <c r="AT193" s="231" t="s">
        <v>145</v>
      </c>
      <c r="AU193" s="231" t="s">
        <v>90</v>
      </c>
      <c r="AY193" s="18" t="s">
        <v>143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88</v>
      </c>
      <c r="BK193" s="232">
        <f>ROUND(I193*H193,2)</f>
        <v>0</v>
      </c>
      <c r="BL193" s="18" t="s">
        <v>150</v>
      </c>
      <c r="BM193" s="231" t="s">
        <v>237</v>
      </c>
    </row>
    <row r="194" s="2" customFormat="1">
      <c r="A194" s="39"/>
      <c r="B194" s="40"/>
      <c r="C194" s="41"/>
      <c r="D194" s="233" t="s">
        <v>152</v>
      </c>
      <c r="E194" s="41"/>
      <c r="F194" s="234" t="s">
        <v>238</v>
      </c>
      <c r="G194" s="41"/>
      <c r="H194" s="41"/>
      <c r="I194" s="235"/>
      <c r="J194" s="41"/>
      <c r="K194" s="41"/>
      <c r="L194" s="45"/>
      <c r="M194" s="236"/>
      <c r="N194" s="237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152</v>
      </c>
      <c r="AU194" s="18" t="s">
        <v>90</v>
      </c>
    </row>
    <row r="195" s="13" customFormat="1">
      <c r="A195" s="13"/>
      <c r="B195" s="238"/>
      <c r="C195" s="239"/>
      <c r="D195" s="233" t="s">
        <v>154</v>
      </c>
      <c r="E195" s="240" t="s">
        <v>1</v>
      </c>
      <c r="F195" s="241" t="s">
        <v>239</v>
      </c>
      <c r="G195" s="239"/>
      <c r="H195" s="242">
        <v>4.3360000000000003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154</v>
      </c>
      <c r="AU195" s="248" t="s">
        <v>90</v>
      </c>
      <c r="AV195" s="13" t="s">
        <v>90</v>
      </c>
      <c r="AW195" s="13" t="s">
        <v>36</v>
      </c>
      <c r="AX195" s="13" t="s">
        <v>80</v>
      </c>
      <c r="AY195" s="248" t="s">
        <v>143</v>
      </c>
    </row>
    <row r="196" s="13" customFormat="1">
      <c r="A196" s="13"/>
      <c r="B196" s="238"/>
      <c r="C196" s="239"/>
      <c r="D196" s="233" t="s">
        <v>154</v>
      </c>
      <c r="E196" s="240" t="s">
        <v>1</v>
      </c>
      <c r="F196" s="241" t="s">
        <v>240</v>
      </c>
      <c r="G196" s="239"/>
      <c r="H196" s="242">
        <v>157.96000000000001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154</v>
      </c>
      <c r="AU196" s="248" t="s">
        <v>90</v>
      </c>
      <c r="AV196" s="13" t="s">
        <v>90</v>
      </c>
      <c r="AW196" s="13" t="s">
        <v>36</v>
      </c>
      <c r="AX196" s="13" t="s">
        <v>80</v>
      </c>
      <c r="AY196" s="248" t="s">
        <v>143</v>
      </c>
    </row>
    <row r="197" s="13" customFormat="1">
      <c r="A197" s="13"/>
      <c r="B197" s="238"/>
      <c r="C197" s="239"/>
      <c r="D197" s="233" t="s">
        <v>154</v>
      </c>
      <c r="E197" s="240" t="s">
        <v>1</v>
      </c>
      <c r="F197" s="241" t="s">
        <v>241</v>
      </c>
      <c r="G197" s="239"/>
      <c r="H197" s="242">
        <v>-79.644999999999996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8" t="s">
        <v>154</v>
      </c>
      <c r="AU197" s="248" t="s">
        <v>90</v>
      </c>
      <c r="AV197" s="13" t="s">
        <v>90</v>
      </c>
      <c r="AW197" s="13" t="s">
        <v>36</v>
      </c>
      <c r="AX197" s="13" t="s">
        <v>80</v>
      </c>
      <c r="AY197" s="248" t="s">
        <v>143</v>
      </c>
    </row>
    <row r="198" s="15" customFormat="1">
      <c r="A198" s="15"/>
      <c r="B198" s="259"/>
      <c r="C198" s="260"/>
      <c r="D198" s="233" t="s">
        <v>154</v>
      </c>
      <c r="E198" s="261" t="s">
        <v>1</v>
      </c>
      <c r="F198" s="262" t="s">
        <v>209</v>
      </c>
      <c r="G198" s="260"/>
      <c r="H198" s="263">
        <v>82.650999999999996</v>
      </c>
      <c r="I198" s="264"/>
      <c r="J198" s="260"/>
      <c r="K198" s="260"/>
      <c r="L198" s="265"/>
      <c r="M198" s="266"/>
      <c r="N198" s="267"/>
      <c r="O198" s="267"/>
      <c r="P198" s="267"/>
      <c r="Q198" s="267"/>
      <c r="R198" s="267"/>
      <c r="S198" s="267"/>
      <c r="T198" s="26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9" t="s">
        <v>154</v>
      </c>
      <c r="AU198" s="269" t="s">
        <v>90</v>
      </c>
      <c r="AV198" s="15" t="s">
        <v>150</v>
      </c>
      <c r="AW198" s="15" t="s">
        <v>36</v>
      </c>
      <c r="AX198" s="15" t="s">
        <v>88</v>
      </c>
      <c r="AY198" s="269" t="s">
        <v>143</v>
      </c>
    </row>
    <row r="199" s="2" customFormat="1">
      <c r="A199" s="39"/>
      <c r="B199" s="40"/>
      <c r="C199" s="41"/>
      <c r="D199" s="233" t="s">
        <v>231</v>
      </c>
      <c r="E199" s="41"/>
      <c r="F199" s="270" t="s">
        <v>232</v>
      </c>
      <c r="G199" s="41"/>
      <c r="H199" s="41"/>
      <c r="I199" s="41"/>
      <c r="J199" s="41"/>
      <c r="K199" s="41"/>
      <c r="L199" s="45"/>
      <c r="M199" s="236"/>
      <c r="N199" s="237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U199" s="18" t="s">
        <v>90</v>
      </c>
    </row>
    <row r="200" s="2" customFormat="1">
      <c r="A200" s="39"/>
      <c r="B200" s="40"/>
      <c r="C200" s="41"/>
      <c r="D200" s="233" t="s">
        <v>231</v>
      </c>
      <c r="E200" s="41"/>
      <c r="F200" s="271" t="s">
        <v>206</v>
      </c>
      <c r="G200" s="41"/>
      <c r="H200" s="272">
        <v>0</v>
      </c>
      <c r="I200" s="41"/>
      <c r="J200" s="41"/>
      <c r="K200" s="41"/>
      <c r="L200" s="45"/>
      <c r="M200" s="236"/>
      <c r="N200" s="237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U200" s="18" t="s">
        <v>90</v>
      </c>
    </row>
    <row r="201" s="2" customFormat="1">
      <c r="A201" s="39"/>
      <c r="B201" s="40"/>
      <c r="C201" s="41"/>
      <c r="D201" s="233" t="s">
        <v>231</v>
      </c>
      <c r="E201" s="41"/>
      <c r="F201" s="271" t="s">
        <v>207</v>
      </c>
      <c r="G201" s="41"/>
      <c r="H201" s="272">
        <v>3.1200000000000001</v>
      </c>
      <c r="I201" s="41"/>
      <c r="J201" s="41"/>
      <c r="K201" s="41"/>
      <c r="L201" s="45"/>
      <c r="M201" s="236"/>
      <c r="N201" s="237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U201" s="18" t="s">
        <v>90</v>
      </c>
    </row>
    <row r="202" s="2" customFormat="1">
      <c r="A202" s="39"/>
      <c r="B202" s="40"/>
      <c r="C202" s="41"/>
      <c r="D202" s="233" t="s">
        <v>231</v>
      </c>
      <c r="E202" s="41"/>
      <c r="F202" s="271" t="s">
        <v>208</v>
      </c>
      <c r="G202" s="41"/>
      <c r="H202" s="272">
        <v>1.216</v>
      </c>
      <c r="I202" s="41"/>
      <c r="J202" s="41"/>
      <c r="K202" s="41"/>
      <c r="L202" s="45"/>
      <c r="M202" s="236"/>
      <c r="N202" s="237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U202" s="18" t="s">
        <v>90</v>
      </c>
    </row>
    <row r="203" s="2" customFormat="1">
      <c r="A203" s="39"/>
      <c r="B203" s="40"/>
      <c r="C203" s="41"/>
      <c r="D203" s="233" t="s">
        <v>231</v>
      </c>
      <c r="E203" s="41"/>
      <c r="F203" s="271" t="s">
        <v>209</v>
      </c>
      <c r="G203" s="41"/>
      <c r="H203" s="272">
        <v>4.3360000000000003</v>
      </c>
      <c r="I203" s="41"/>
      <c r="J203" s="41"/>
      <c r="K203" s="41"/>
      <c r="L203" s="45"/>
      <c r="M203" s="236"/>
      <c r="N203" s="237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U203" s="18" t="s">
        <v>90</v>
      </c>
    </row>
    <row r="204" s="2" customFormat="1">
      <c r="A204" s="39"/>
      <c r="B204" s="40"/>
      <c r="C204" s="41"/>
      <c r="D204" s="233" t="s">
        <v>231</v>
      </c>
      <c r="E204" s="41"/>
      <c r="F204" s="270" t="s">
        <v>233</v>
      </c>
      <c r="G204" s="41"/>
      <c r="H204" s="41"/>
      <c r="I204" s="41"/>
      <c r="J204" s="41"/>
      <c r="K204" s="41"/>
      <c r="L204" s="45"/>
      <c r="M204" s="236"/>
      <c r="N204" s="237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U204" s="18" t="s">
        <v>90</v>
      </c>
    </row>
    <row r="205" s="2" customFormat="1">
      <c r="A205" s="39"/>
      <c r="B205" s="40"/>
      <c r="C205" s="41"/>
      <c r="D205" s="233" t="s">
        <v>231</v>
      </c>
      <c r="E205" s="41"/>
      <c r="F205" s="271" t="s">
        <v>215</v>
      </c>
      <c r="G205" s="41"/>
      <c r="H205" s="272">
        <v>149.43000000000001</v>
      </c>
      <c r="I205" s="41"/>
      <c r="J205" s="41"/>
      <c r="K205" s="41"/>
      <c r="L205" s="45"/>
      <c r="M205" s="236"/>
      <c r="N205" s="237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U205" s="18" t="s">
        <v>90</v>
      </c>
    </row>
    <row r="206" s="2" customFormat="1">
      <c r="A206" s="39"/>
      <c r="B206" s="40"/>
      <c r="C206" s="41"/>
      <c r="D206" s="233" t="s">
        <v>231</v>
      </c>
      <c r="E206" s="41"/>
      <c r="F206" s="271" t="s">
        <v>216</v>
      </c>
      <c r="G206" s="41"/>
      <c r="H206" s="272">
        <v>0</v>
      </c>
      <c r="I206" s="41"/>
      <c r="J206" s="41"/>
      <c r="K206" s="41"/>
      <c r="L206" s="45"/>
      <c r="M206" s="236"/>
      <c r="N206" s="237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U206" s="18" t="s">
        <v>90</v>
      </c>
    </row>
    <row r="207" s="2" customFormat="1">
      <c r="A207" s="39"/>
      <c r="B207" s="40"/>
      <c r="C207" s="41"/>
      <c r="D207" s="233" t="s">
        <v>231</v>
      </c>
      <c r="E207" s="41"/>
      <c r="F207" s="271" t="s">
        <v>217</v>
      </c>
      <c r="G207" s="41"/>
      <c r="H207" s="272">
        <v>8.5299999999999994</v>
      </c>
      <c r="I207" s="41"/>
      <c r="J207" s="41"/>
      <c r="K207" s="41"/>
      <c r="L207" s="45"/>
      <c r="M207" s="236"/>
      <c r="N207" s="237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U207" s="18" t="s">
        <v>90</v>
      </c>
    </row>
    <row r="208" s="2" customFormat="1">
      <c r="A208" s="39"/>
      <c r="B208" s="40"/>
      <c r="C208" s="41"/>
      <c r="D208" s="233" t="s">
        <v>231</v>
      </c>
      <c r="E208" s="41"/>
      <c r="F208" s="271" t="s">
        <v>209</v>
      </c>
      <c r="G208" s="41"/>
      <c r="H208" s="272">
        <v>157.96000000000001</v>
      </c>
      <c r="I208" s="41"/>
      <c r="J208" s="41"/>
      <c r="K208" s="41"/>
      <c r="L208" s="45"/>
      <c r="M208" s="236"/>
      <c r="N208" s="237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U208" s="18" t="s">
        <v>90</v>
      </c>
    </row>
    <row r="209" s="2" customFormat="1" ht="24.15" customHeight="1">
      <c r="A209" s="39"/>
      <c r="B209" s="40"/>
      <c r="C209" s="220" t="s">
        <v>242</v>
      </c>
      <c r="D209" s="220" t="s">
        <v>145</v>
      </c>
      <c r="E209" s="221" t="s">
        <v>243</v>
      </c>
      <c r="F209" s="222" t="s">
        <v>244</v>
      </c>
      <c r="G209" s="223" t="s">
        <v>107</v>
      </c>
      <c r="H209" s="224">
        <v>79.644999999999996</v>
      </c>
      <c r="I209" s="225"/>
      <c r="J209" s="226">
        <f>ROUND(I209*H209,2)</f>
        <v>0</v>
      </c>
      <c r="K209" s="222" t="s">
        <v>149</v>
      </c>
      <c r="L209" s="45"/>
      <c r="M209" s="227" t="s">
        <v>1</v>
      </c>
      <c r="N209" s="228" t="s">
        <v>45</v>
      </c>
      <c r="O209" s="92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1" t="s">
        <v>150</v>
      </c>
      <c r="AT209" s="231" t="s">
        <v>145</v>
      </c>
      <c r="AU209" s="231" t="s">
        <v>90</v>
      </c>
      <c r="AY209" s="18" t="s">
        <v>143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8" t="s">
        <v>88</v>
      </c>
      <c r="BK209" s="232">
        <f>ROUND(I209*H209,2)</f>
        <v>0</v>
      </c>
      <c r="BL209" s="18" t="s">
        <v>150</v>
      </c>
      <c r="BM209" s="231" t="s">
        <v>245</v>
      </c>
    </row>
    <row r="210" s="2" customFormat="1">
      <c r="A210" s="39"/>
      <c r="B210" s="40"/>
      <c r="C210" s="41"/>
      <c r="D210" s="233" t="s">
        <v>152</v>
      </c>
      <c r="E210" s="41"/>
      <c r="F210" s="234" t="s">
        <v>246</v>
      </c>
      <c r="G210" s="41"/>
      <c r="H210" s="41"/>
      <c r="I210" s="235"/>
      <c r="J210" s="41"/>
      <c r="K210" s="41"/>
      <c r="L210" s="45"/>
      <c r="M210" s="236"/>
      <c r="N210" s="237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152</v>
      </c>
      <c r="AU210" s="18" t="s">
        <v>90</v>
      </c>
    </row>
    <row r="211" s="13" customFormat="1">
      <c r="A211" s="13"/>
      <c r="B211" s="238"/>
      <c r="C211" s="239"/>
      <c r="D211" s="233" t="s">
        <v>154</v>
      </c>
      <c r="E211" s="240" t="s">
        <v>1</v>
      </c>
      <c r="F211" s="241" t="s">
        <v>247</v>
      </c>
      <c r="G211" s="239"/>
      <c r="H211" s="242">
        <v>79.644999999999996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154</v>
      </c>
      <c r="AU211" s="248" t="s">
        <v>90</v>
      </c>
      <c r="AV211" s="13" t="s">
        <v>90</v>
      </c>
      <c r="AW211" s="13" t="s">
        <v>36</v>
      </c>
      <c r="AX211" s="13" t="s">
        <v>80</v>
      </c>
      <c r="AY211" s="248" t="s">
        <v>143</v>
      </c>
    </row>
    <row r="212" s="15" customFormat="1">
      <c r="A212" s="15"/>
      <c r="B212" s="259"/>
      <c r="C212" s="260"/>
      <c r="D212" s="233" t="s">
        <v>154</v>
      </c>
      <c r="E212" s="261" t="s">
        <v>101</v>
      </c>
      <c r="F212" s="262" t="s">
        <v>209</v>
      </c>
      <c r="G212" s="260"/>
      <c r="H212" s="263">
        <v>79.644999999999996</v>
      </c>
      <c r="I212" s="264"/>
      <c r="J212" s="260"/>
      <c r="K212" s="260"/>
      <c r="L212" s="265"/>
      <c r="M212" s="266"/>
      <c r="N212" s="267"/>
      <c r="O212" s="267"/>
      <c r="P212" s="267"/>
      <c r="Q212" s="267"/>
      <c r="R212" s="267"/>
      <c r="S212" s="267"/>
      <c r="T212" s="26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9" t="s">
        <v>154</v>
      </c>
      <c r="AU212" s="269" t="s">
        <v>90</v>
      </c>
      <c r="AV212" s="15" t="s">
        <v>150</v>
      </c>
      <c r="AW212" s="15" t="s">
        <v>36</v>
      </c>
      <c r="AX212" s="15" t="s">
        <v>88</v>
      </c>
      <c r="AY212" s="269" t="s">
        <v>143</v>
      </c>
    </row>
    <row r="213" s="2" customFormat="1" ht="33" customHeight="1">
      <c r="A213" s="39"/>
      <c r="B213" s="40"/>
      <c r="C213" s="220" t="s">
        <v>248</v>
      </c>
      <c r="D213" s="220" t="s">
        <v>145</v>
      </c>
      <c r="E213" s="221" t="s">
        <v>249</v>
      </c>
      <c r="F213" s="222" t="s">
        <v>250</v>
      </c>
      <c r="G213" s="223" t="s">
        <v>99</v>
      </c>
      <c r="H213" s="224">
        <v>148.77199999999999</v>
      </c>
      <c r="I213" s="225"/>
      <c r="J213" s="226">
        <f>ROUND(I213*H213,2)</f>
        <v>0</v>
      </c>
      <c r="K213" s="222" t="s">
        <v>149</v>
      </c>
      <c r="L213" s="45"/>
      <c r="M213" s="227" t="s">
        <v>1</v>
      </c>
      <c r="N213" s="228" t="s">
        <v>45</v>
      </c>
      <c r="O213" s="92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1" t="s">
        <v>150</v>
      </c>
      <c r="AT213" s="231" t="s">
        <v>145</v>
      </c>
      <c r="AU213" s="231" t="s">
        <v>90</v>
      </c>
      <c r="AY213" s="18" t="s">
        <v>143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8" t="s">
        <v>88</v>
      </c>
      <c r="BK213" s="232">
        <f>ROUND(I213*H213,2)</f>
        <v>0</v>
      </c>
      <c r="BL213" s="18" t="s">
        <v>150</v>
      </c>
      <c r="BM213" s="231" t="s">
        <v>251</v>
      </c>
    </row>
    <row r="214" s="2" customFormat="1">
      <c r="A214" s="39"/>
      <c r="B214" s="40"/>
      <c r="C214" s="41"/>
      <c r="D214" s="233" t="s">
        <v>152</v>
      </c>
      <c r="E214" s="41"/>
      <c r="F214" s="234" t="s">
        <v>252</v>
      </c>
      <c r="G214" s="41"/>
      <c r="H214" s="41"/>
      <c r="I214" s="235"/>
      <c r="J214" s="41"/>
      <c r="K214" s="41"/>
      <c r="L214" s="45"/>
      <c r="M214" s="236"/>
      <c r="N214" s="237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152</v>
      </c>
      <c r="AU214" s="18" t="s">
        <v>90</v>
      </c>
    </row>
    <row r="215" s="13" customFormat="1">
      <c r="A215" s="13"/>
      <c r="B215" s="238"/>
      <c r="C215" s="239"/>
      <c r="D215" s="233" t="s">
        <v>154</v>
      </c>
      <c r="E215" s="240" t="s">
        <v>1</v>
      </c>
      <c r="F215" s="241" t="s">
        <v>109</v>
      </c>
      <c r="G215" s="239"/>
      <c r="H215" s="242">
        <v>4.3360000000000003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154</v>
      </c>
      <c r="AU215" s="248" t="s">
        <v>90</v>
      </c>
      <c r="AV215" s="13" t="s">
        <v>90</v>
      </c>
      <c r="AW215" s="13" t="s">
        <v>36</v>
      </c>
      <c r="AX215" s="13" t="s">
        <v>80</v>
      </c>
      <c r="AY215" s="248" t="s">
        <v>143</v>
      </c>
    </row>
    <row r="216" s="14" customFormat="1">
      <c r="A216" s="14"/>
      <c r="B216" s="249"/>
      <c r="C216" s="250"/>
      <c r="D216" s="233" t="s">
        <v>154</v>
      </c>
      <c r="E216" s="251" t="s">
        <v>1</v>
      </c>
      <c r="F216" s="252" t="s">
        <v>253</v>
      </c>
      <c r="G216" s="250"/>
      <c r="H216" s="251" t="s">
        <v>1</v>
      </c>
      <c r="I216" s="253"/>
      <c r="J216" s="250"/>
      <c r="K216" s="250"/>
      <c r="L216" s="254"/>
      <c r="M216" s="255"/>
      <c r="N216" s="256"/>
      <c r="O216" s="256"/>
      <c r="P216" s="256"/>
      <c r="Q216" s="256"/>
      <c r="R216" s="256"/>
      <c r="S216" s="256"/>
      <c r="T216" s="25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8" t="s">
        <v>154</v>
      </c>
      <c r="AU216" s="258" t="s">
        <v>90</v>
      </c>
      <c r="AV216" s="14" t="s">
        <v>88</v>
      </c>
      <c r="AW216" s="14" t="s">
        <v>36</v>
      </c>
      <c r="AX216" s="14" t="s">
        <v>80</v>
      </c>
      <c r="AY216" s="258" t="s">
        <v>143</v>
      </c>
    </row>
    <row r="217" s="13" customFormat="1">
      <c r="A217" s="13"/>
      <c r="B217" s="238"/>
      <c r="C217" s="239"/>
      <c r="D217" s="233" t="s">
        <v>154</v>
      </c>
      <c r="E217" s="240" t="s">
        <v>1</v>
      </c>
      <c r="F217" s="241" t="s">
        <v>230</v>
      </c>
      <c r="G217" s="239"/>
      <c r="H217" s="242">
        <v>157.96000000000001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8" t="s">
        <v>154</v>
      </c>
      <c r="AU217" s="248" t="s">
        <v>90</v>
      </c>
      <c r="AV217" s="13" t="s">
        <v>90</v>
      </c>
      <c r="AW217" s="13" t="s">
        <v>36</v>
      </c>
      <c r="AX217" s="13" t="s">
        <v>80</v>
      </c>
      <c r="AY217" s="248" t="s">
        <v>143</v>
      </c>
    </row>
    <row r="218" s="13" customFormat="1">
      <c r="A218" s="13"/>
      <c r="B218" s="238"/>
      <c r="C218" s="239"/>
      <c r="D218" s="233" t="s">
        <v>154</v>
      </c>
      <c r="E218" s="240" t="s">
        <v>1</v>
      </c>
      <c r="F218" s="241" t="s">
        <v>254</v>
      </c>
      <c r="G218" s="239"/>
      <c r="H218" s="242">
        <v>-79.644999999999996</v>
      </c>
      <c r="I218" s="243"/>
      <c r="J218" s="239"/>
      <c r="K218" s="239"/>
      <c r="L218" s="244"/>
      <c r="M218" s="245"/>
      <c r="N218" s="246"/>
      <c r="O218" s="246"/>
      <c r="P218" s="246"/>
      <c r="Q218" s="246"/>
      <c r="R218" s="246"/>
      <c r="S218" s="246"/>
      <c r="T218" s="24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8" t="s">
        <v>154</v>
      </c>
      <c r="AU218" s="248" t="s">
        <v>90</v>
      </c>
      <c r="AV218" s="13" t="s">
        <v>90</v>
      </c>
      <c r="AW218" s="13" t="s">
        <v>36</v>
      </c>
      <c r="AX218" s="13" t="s">
        <v>80</v>
      </c>
      <c r="AY218" s="248" t="s">
        <v>143</v>
      </c>
    </row>
    <row r="219" s="16" customFormat="1">
      <c r="A219" s="16"/>
      <c r="B219" s="273"/>
      <c r="C219" s="274"/>
      <c r="D219" s="233" t="s">
        <v>154</v>
      </c>
      <c r="E219" s="275" t="s">
        <v>97</v>
      </c>
      <c r="F219" s="276" t="s">
        <v>255</v>
      </c>
      <c r="G219" s="274"/>
      <c r="H219" s="277">
        <v>82.650999999999996</v>
      </c>
      <c r="I219" s="278"/>
      <c r="J219" s="274"/>
      <c r="K219" s="274"/>
      <c r="L219" s="279"/>
      <c r="M219" s="280"/>
      <c r="N219" s="281"/>
      <c r="O219" s="281"/>
      <c r="P219" s="281"/>
      <c r="Q219" s="281"/>
      <c r="R219" s="281"/>
      <c r="S219" s="281"/>
      <c r="T219" s="282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83" t="s">
        <v>154</v>
      </c>
      <c r="AU219" s="283" t="s">
        <v>90</v>
      </c>
      <c r="AV219" s="16" t="s">
        <v>161</v>
      </c>
      <c r="AW219" s="16" t="s">
        <v>36</v>
      </c>
      <c r="AX219" s="16" t="s">
        <v>80</v>
      </c>
      <c r="AY219" s="283" t="s">
        <v>143</v>
      </c>
    </row>
    <row r="220" s="13" customFormat="1">
      <c r="A220" s="13"/>
      <c r="B220" s="238"/>
      <c r="C220" s="239"/>
      <c r="D220" s="233" t="s">
        <v>154</v>
      </c>
      <c r="E220" s="240" t="s">
        <v>1</v>
      </c>
      <c r="F220" s="241" t="s">
        <v>256</v>
      </c>
      <c r="G220" s="239"/>
      <c r="H220" s="242">
        <v>148.77199999999999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8" t="s">
        <v>154</v>
      </c>
      <c r="AU220" s="248" t="s">
        <v>90</v>
      </c>
      <c r="AV220" s="13" t="s">
        <v>90</v>
      </c>
      <c r="AW220" s="13" t="s">
        <v>36</v>
      </c>
      <c r="AX220" s="13" t="s">
        <v>88</v>
      </c>
      <c r="AY220" s="248" t="s">
        <v>143</v>
      </c>
    </row>
    <row r="221" s="2" customFormat="1">
      <c r="A221" s="39"/>
      <c r="B221" s="40"/>
      <c r="C221" s="41"/>
      <c r="D221" s="233" t="s">
        <v>231</v>
      </c>
      <c r="E221" s="41"/>
      <c r="F221" s="270" t="s">
        <v>232</v>
      </c>
      <c r="G221" s="41"/>
      <c r="H221" s="41"/>
      <c r="I221" s="41"/>
      <c r="J221" s="41"/>
      <c r="K221" s="41"/>
      <c r="L221" s="45"/>
      <c r="M221" s="236"/>
      <c r="N221" s="237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U221" s="18" t="s">
        <v>90</v>
      </c>
    </row>
    <row r="222" s="2" customFormat="1">
      <c r="A222" s="39"/>
      <c r="B222" s="40"/>
      <c r="C222" s="41"/>
      <c r="D222" s="233" t="s">
        <v>231</v>
      </c>
      <c r="E222" s="41"/>
      <c r="F222" s="271" t="s">
        <v>206</v>
      </c>
      <c r="G222" s="41"/>
      <c r="H222" s="272">
        <v>0</v>
      </c>
      <c r="I222" s="41"/>
      <c r="J222" s="41"/>
      <c r="K222" s="41"/>
      <c r="L222" s="45"/>
      <c r="M222" s="236"/>
      <c r="N222" s="237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U222" s="18" t="s">
        <v>90</v>
      </c>
    </row>
    <row r="223" s="2" customFormat="1">
      <c r="A223" s="39"/>
      <c r="B223" s="40"/>
      <c r="C223" s="41"/>
      <c r="D223" s="233" t="s">
        <v>231</v>
      </c>
      <c r="E223" s="41"/>
      <c r="F223" s="271" t="s">
        <v>207</v>
      </c>
      <c r="G223" s="41"/>
      <c r="H223" s="272">
        <v>3.1200000000000001</v>
      </c>
      <c r="I223" s="41"/>
      <c r="J223" s="41"/>
      <c r="K223" s="41"/>
      <c r="L223" s="45"/>
      <c r="M223" s="236"/>
      <c r="N223" s="237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U223" s="18" t="s">
        <v>90</v>
      </c>
    </row>
    <row r="224" s="2" customFormat="1">
      <c r="A224" s="39"/>
      <c r="B224" s="40"/>
      <c r="C224" s="41"/>
      <c r="D224" s="233" t="s">
        <v>231</v>
      </c>
      <c r="E224" s="41"/>
      <c r="F224" s="271" t="s">
        <v>208</v>
      </c>
      <c r="G224" s="41"/>
      <c r="H224" s="272">
        <v>1.216</v>
      </c>
      <c r="I224" s="41"/>
      <c r="J224" s="41"/>
      <c r="K224" s="41"/>
      <c r="L224" s="45"/>
      <c r="M224" s="236"/>
      <c r="N224" s="237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U224" s="18" t="s">
        <v>90</v>
      </c>
    </row>
    <row r="225" s="2" customFormat="1">
      <c r="A225" s="39"/>
      <c r="B225" s="40"/>
      <c r="C225" s="41"/>
      <c r="D225" s="233" t="s">
        <v>231</v>
      </c>
      <c r="E225" s="41"/>
      <c r="F225" s="271" t="s">
        <v>209</v>
      </c>
      <c r="G225" s="41"/>
      <c r="H225" s="272">
        <v>4.3360000000000003</v>
      </c>
      <c r="I225" s="41"/>
      <c r="J225" s="41"/>
      <c r="K225" s="41"/>
      <c r="L225" s="45"/>
      <c r="M225" s="236"/>
      <c r="N225" s="237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U225" s="18" t="s">
        <v>90</v>
      </c>
    </row>
    <row r="226" s="2" customFormat="1">
      <c r="A226" s="39"/>
      <c r="B226" s="40"/>
      <c r="C226" s="41"/>
      <c r="D226" s="233" t="s">
        <v>231</v>
      </c>
      <c r="E226" s="41"/>
      <c r="F226" s="270" t="s">
        <v>233</v>
      </c>
      <c r="G226" s="41"/>
      <c r="H226" s="41"/>
      <c r="I226" s="41"/>
      <c r="J226" s="41"/>
      <c r="K226" s="41"/>
      <c r="L226" s="45"/>
      <c r="M226" s="236"/>
      <c r="N226" s="237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U226" s="18" t="s">
        <v>90</v>
      </c>
    </row>
    <row r="227" s="2" customFormat="1">
      <c r="A227" s="39"/>
      <c r="B227" s="40"/>
      <c r="C227" s="41"/>
      <c r="D227" s="233" t="s">
        <v>231</v>
      </c>
      <c r="E227" s="41"/>
      <c r="F227" s="271" t="s">
        <v>215</v>
      </c>
      <c r="G227" s="41"/>
      <c r="H227" s="272">
        <v>149.43000000000001</v>
      </c>
      <c r="I227" s="41"/>
      <c r="J227" s="41"/>
      <c r="K227" s="41"/>
      <c r="L227" s="45"/>
      <c r="M227" s="236"/>
      <c r="N227" s="237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U227" s="18" t="s">
        <v>90</v>
      </c>
    </row>
    <row r="228" s="2" customFormat="1">
      <c r="A228" s="39"/>
      <c r="B228" s="40"/>
      <c r="C228" s="41"/>
      <c r="D228" s="233" t="s">
        <v>231</v>
      </c>
      <c r="E228" s="41"/>
      <c r="F228" s="271" t="s">
        <v>216</v>
      </c>
      <c r="G228" s="41"/>
      <c r="H228" s="272">
        <v>0</v>
      </c>
      <c r="I228" s="41"/>
      <c r="J228" s="41"/>
      <c r="K228" s="41"/>
      <c r="L228" s="45"/>
      <c r="M228" s="236"/>
      <c r="N228" s="237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U228" s="18" t="s">
        <v>90</v>
      </c>
    </row>
    <row r="229" s="2" customFormat="1">
      <c r="A229" s="39"/>
      <c r="B229" s="40"/>
      <c r="C229" s="41"/>
      <c r="D229" s="233" t="s">
        <v>231</v>
      </c>
      <c r="E229" s="41"/>
      <c r="F229" s="271" t="s">
        <v>217</v>
      </c>
      <c r="G229" s="41"/>
      <c r="H229" s="272">
        <v>8.5299999999999994</v>
      </c>
      <c r="I229" s="41"/>
      <c r="J229" s="41"/>
      <c r="K229" s="41"/>
      <c r="L229" s="45"/>
      <c r="M229" s="236"/>
      <c r="N229" s="237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U229" s="18" t="s">
        <v>90</v>
      </c>
    </row>
    <row r="230" s="2" customFormat="1">
      <c r="A230" s="39"/>
      <c r="B230" s="40"/>
      <c r="C230" s="41"/>
      <c r="D230" s="233" t="s">
        <v>231</v>
      </c>
      <c r="E230" s="41"/>
      <c r="F230" s="271" t="s">
        <v>209</v>
      </c>
      <c r="G230" s="41"/>
      <c r="H230" s="272">
        <v>157.96000000000001</v>
      </c>
      <c r="I230" s="41"/>
      <c r="J230" s="41"/>
      <c r="K230" s="41"/>
      <c r="L230" s="45"/>
      <c r="M230" s="236"/>
      <c r="N230" s="237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U230" s="18" t="s">
        <v>90</v>
      </c>
    </row>
    <row r="231" s="2" customFormat="1">
      <c r="A231" s="39"/>
      <c r="B231" s="40"/>
      <c r="C231" s="41"/>
      <c r="D231" s="233" t="s">
        <v>231</v>
      </c>
      <c r="E231" s="41"/>
      <c r="F231" s="270" t="s">
        <v>257</v>
      </c>
      <c r="G231" s="41"/>
      <c r="H231" s="41"/>
      <c r="I231" s="41"/>
      <c r="J231" s="41"/>
      <c r="K231" s="41"/>
      <c r="L231" s="45"/>
      <c r="M231" s="236"/>
      <c r="N231" s="237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U231" s="18" t="s">
        <v>90</v>
      </c>
    </row>
    <row r="232" s="2" customFormat="1">
      <c r="A232" s="39"/>
      <c r="B232" s="40"/>
      <c r="C232" s="41"/>
      <c r="D232" s="233" t="s">
        <v>231</v>
      </c>
      <c r="E232" s="41"/>
      <c r="F232" s="271" t="s">
        <v>247</v>
      </c>
      <c r="G232" s="41"/>
      <c r="H232" s="272">
        <v>79.644999999999996</v>
      </c>
      <c r="I232" s="41"/>
      <c r="J232" s="41"/>
      <c r="K232" s="41"/>
      <c r="L232" s="45"/>
      <c r="M232" s="236"/>
      <c r="N232" s="237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U232" s="18" t="s">
        <v>90</v>
      </c>
    </row>
    <row r="233" s="2" customFormat="1">
      <c r="A233" s="39"/>
      <c r="B233" s="40"/>
      <c r="C233" s="41"/>
      <c r="D233" s="233" t="s">
        <v>231</v>
      </c>
      <c r="E233" s="41"/>
      <c r="F233" s="271" t="s">
        <v>209</v>
      </c>
      <c r="G233" s="41"/>
      <c r="H233" s="272">
        <v>79.644999999999996</v>
      </c>
      <c r="I233" s="41"/>
      <c r="J233" s="41"/>
      <c r="K233" s="41"/>
      <c r="L233" s="45"/>
      <c r="M233" s="236"/>
      <c r="N233" s="237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U233" s="18" t="s">
        <v>90</v>
      </c>
    </row>
    <row r="234" s="2" customFormat="1">
      <c r="A234" s="39"/>
      <c r="B234" s="40"/>
      <c r="C234" s="41"/>
      <c r="D234" s="233" t="s">
        <v>231</v>
      </c>
      <c r="E234" s="41"/>
      <c r="F234" s="270" t="s">
        <v>258</v>
      </c>
      <c r="G234" s="41"/>
      <c r="H234" s="41"/>
      <c r="I234" s="41"/>
      <c r="J234" s="41"/>
      <c r="K234" s="41"/>
      <c r="L234" s="45"/>
      <c r="M234" s="236"/>
      <c r="N234" s="237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U234" s="18" t="s">
        <v>90</v>
      </c>
    </row>
    <row r="235" s="2" customFormat="1">
      <c r="A235" s="39"/>
      <c r="B235" s="40"/>
      <c r="C235" s="41"/>
      <c r="D235" s="233" t="s">
        <v>231</v>
      </c>
      <c r="E235" s="41"/>
      <c r="F235" s="271" t="s">
        <v>109</v>
      </c>
      <c r="G235" s="41"/>
      <c r="H235" s="272">
        <v>4.3360000000000003</v>
      </c>
      <c r="I235" s="41"/>
      <c r="J235" s="41"/>
      <c r="K235" s="41"/>
      <c r="L235" s="45"/>
      <c r="M235" s="236"/>
      <c r="N235" s="237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U235" s="18" t="s">
        <v>90</v>
      </c>
    </row>
    <row r="236" s="2" customFormat="1">
      <c r="A236" s="39"/>
      <c r="B236" s="40"/>
      <c r="C236" s="41"/>
      <c r="D236" s="233" t="s">
        <v>231</v>
      </c>
      <c r="E236" s="41"/>
      <c r="F236" s="271" t="s">
        <v>1</v>
      </c>
      <c r="G236" s="41"/>
      <c r="H236" s="272">
        <v>0</v>
      </c>
      <c r="I236" s="41"/>
      <c r="J236" s="41"/>
      <c r="K236" s="41"/>
      <c r="L236" s="45"/>
      <c r="M236" s="236"/>
      <c r="N236" s="237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U236" s="18" t="s">
        <v>90</v>
      </c>
    </row>
    <row r="237" s="2" customFormat="1">
      <c r="A237" s="39"/>
      <c r="B237" s="40"/>
      <c r="C237" s="41"/>
      <c r="D237" s="233" t="s">
        <v>231</v>
      </c>
      <c r="E237" s="41"/>
      <c r="F237" s="271" t="s">
        <v>253</v>
      </c>
      <c r="G237" s="41"/>
      <c r="H237" s="272">
        <v>0</v>
      </c>
      <c r="I237" s="41"/>
      <c r="J237" s="41"/>
      <c r="K237" s="41"/>
      <c r="L237" s="45"/>
      <c r="M237" s="236"/>
      <c r="N237" s="237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U237" s="18" t="s">
        <v>90</v>
      </c>
    </row>
    <row r="238" s="2" customFormat="1">
      <c r="A238" s="39"/>
      <c r="B238" s="40"/>
      <c r="C238" s="41"/>
      <c r="D238" s="233" t="s">
        <v>231</v>
      </c>
      <c r="E238" s="41"/>
      <c r="F238" s="271" t="s">
        <v>230</v>
      </c>
      <c r="G238" s="41"/>
      <c r="H238" s="272">
        <v>157.96000000000001</v>
      </c>
      <c r="I238" s="41"/>
      <c r="J238" s="41"/>
      <c r="K238" s="41"/>
      <c r="L238" s="45"/>
      <c r="M238" s="236"/>
      <c r="N238" s="237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U238" s="18" t="s">
        <v>90</v>
      </c>
    </row>
    <row r="239" s="2" customFormat="1">
      <c r="A239" s="39"/>
      <c r="B239" s="40"/>
      <c r="C239" s="41"/>
      <c r="D239" s="233" t="s">
        <v>231</v>
      </c>
      <c r="E239" s="41"/>
      <c r="F239" s="271" t="s">
        <v>1</v>
      </c>
      <c r="G239" s="41"/>
      <c r="H239" s="272">
        <v>0</v>
      </c>
      <c r="I239" s="41"/>
      <c r="J239" s="41"/>
      <c r="K239" s="41"/>
      <c r="L239" s="45"/>
      <c r="M239" s="236"/>
      <c r="N239" s="237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U239" s="18" t="s">
        <v>90</v>
      </c>
    </row>
    <row r="240" s="2" customFormat="1">
      <c r="A240" s="39"/>
      <c r="B240" s="40"/>
      <c r="C240" s="41"/>
      <c r="D240" s="233" t="s">
        <v>231</v>
      </c>
      <c r="E240" s="41"/>
      <c r="F240" s="271" t="s">
        <v>254</v>
      </c>
      <c r="G240" s="41"/>
      <c r="H240" s="272">
        <v>-79.644999999999996</v>
      </c>
      <c r="I240" s="41"/>
      <c r="J240" s="41"/>
      <c r="K240" s="41"/>
      <c r="L240" s="45"/>
      <c r="M240" s="236"/>
      <c r="N240" s="237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U240" s="18" t="s">
        <v>90</v>
      </c>
    </row>
    <row r="241" s="2" customFormat="1">
      <c r="A241" s="39"/>
      <c r="B241" s="40"/>
      <c r="C241" s="41"/>
      <c r="D241" s="233" t="s">
        <v>231</v>
      </c>
      <c r="E241" s="41"/>
      <c r="F241" s="271" t="s">
        <v>255</v>
      </c>
      <c r="G241" s="41"/>
      <c r="H241" s="272">
        <v>82.650999999999996</v>
      </c>
      <c r="I241" s="41"/>
      <c r="J241" s="41"/>
      <c r="K241" s="41"/>
      <c r="L241" s="45"/>
      <c r="M241" s="236"/>
      <c r="N241" s="237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U241" s="18" t="s">
        <v>90</v>
      </c>
    </row>
    <row r="242" s="2" customFormat="1" ht="24.15" customHeight="1">
      <c r="A242" s="39"/>
      <c r="B242" s="40"/>
      <c r="C242" s="220" t="s">
        <v>259</v>
      </c>
      <c r="D242" s="220" t="s">
        <v>145</v>
      </c>
      <c r="E242" s="221" t="s">
        <v>260</v>
      </c>
      <c r="F242" s="222" t="s">
        <v>261</v>
      </c>
      <c r="G242" s="223" t="s">
        <v>148</v>
      </c>
      <c r="H242" s="224">
        <v>153.58500000000001</v>
      </c>
      <c r="I242" s="225"/>
      <c r="J242" s="226">
        <f>ROUND(I242*H242,2)</f>
        <v>0</v>
      </c>
      <c r="K242" s="222" t="s">
        <v>149</v>
      </c>
      <c r="L242" s="45"/>
      <c r="M242" s="227" t="s">
        <v>1</v>
      </c>
      <c r="N242" s="228" t="s">
        <v>45</v>
      </c>
      <c r="O242" s="92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1" t="s">
        <v>150</v>
      </c>
      <c r="AT242" s="231" t="s">
        <v>145</v>
      </c>
      <c r="AU242" s="231" t="s">
        <v>90</v>
      </c>
      <c r="AY242" s="18" t="s">
        <v>143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8" t="s">
        <v>88</v>
      </c>
      <c r="BK242" s="232">
        <f>ROUND(I242*H242,2)</f>
        <v>0</v>
      </c>
      <c r="BL242" s="18" t="s">
        <v>150</v>
      </c>
      <c r="BM242" s="231" t="s">
        <v>262</v>
      </c>
    </row>
    <row r="243" s="2" customFormat="1">
      <c r="A243" s="39"/>
      <c r="B243" s="40"/>
      <c r="C243" s="41"/>
      <c r="D243" s="233" t="s">
        <v>152</v>
      </c>
      <c r="E243" s="41"/>
      <c r="F243" s="234" t="s">
        <v>263</v>
      </c>
      <c r="G243" s="41"/>
      <c r="H243" s="41"/>
      <c r="I243" s="235"/>
      <c r="J243" s="41"/>
      <c r="K243" s="41"/>
      <c r="L243" s="45"/>
      <c r="M243" s="236"/>
      <c r="N243" s="237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152</v>
      </c>
      <c r="AU243" s="18" t="s">
        <v>90</v>
      </c>
    </row>
    <row r="244" s="14" customFormat="1">
      <c r="A244" s="14"/>
      <c r="B244" s="249"/>
      <c r="C244" s="250"/>
      <c r="D244" s="233" t="s">
        <v>154</v>
      </c>
      <c r="E244" s="251" t="s">
        <v>1</v>
      </c>
      <c r="F244" s="252" t="s">
        <v>264</v>
      </c>
      <c r="G244" s="250"/>
      <c r="H244" s="251" t="s">
        <v>1</v>
      </c>
      <c r="I244" s="253"/>
      <c r="J244" s="250"/>
      <c r="K244" s="250"/>
      <c r="L244" s="254"/>
      <c r="M244" s="255"/>
      <c r="N244" s="256"/>
      <c r="O244" s="256"/>
      <c r="P244" s="256"/>
      <c r="Q244" s="256"/>
      <c r="R244" s="256"/>
      <c r="S244" s="256"/>
      <c r="T244" s="25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8" t="s">
        <v>154</v>
      </c>
      <c r="AU244" s="258" t="s">
        <v>90</v>
      </c>
      <c r="AV244" s="14" t="s">
        <v>88</v>
      </c>
      <c r="AW244" s="14" t="s">
        <v>36</v>
      </c>
      <c r="AX244" s="14" t="s">
        <v>80</v>
      </c>
      <c r="AY244" s="258" t="s">
        <v>143</v>
      </c>
    </row>
    <row r="245" s="13" customFormat="1">
      <c r="A245" s="13"/>
      <c r="B245" s="238"/>
      <c r="C245" s="239"/>
      <c r="D245" s="233" t="s">
        <v>154</v>
      </c>
      <c r="E245" s="240" t="s">
        <v>1</v>
      </c>
      <c r="F245" s="241" t="s">
        <v>265</v>
      </c>
      <c r="G245" s="239"/>
      <c r="H245" s="242">
        <v>12.285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8" t="s">
        <v>154</v>
      </c>
      <c r="AU245" s="248" t="s">
        <v>90</v>
      </c>
      <c r="AV245" s="13" t="s">
        <v>90</v>
      </c>
      <c r="AW245" s="13" t="s">
        <v>36</v>
      </c>
      <c r="AX245" s="13" t="s">
        <v>80</v>
      </c>
      <c r="AY245" s="248" t="s">
        <v>143</v>
      </c>
    </row>
    <row r="246" s="13" customFormat="1">
      <c r="A246" s="13"/>
      <c r="B246" s="238"/>
      <c r="C246" s="239"/>
      <c r="D246" s="233" t="s">
        <v>154</v>
      </c>
      <c r="E246" s="240" t="s">
        <v>1</v>
      </c>
      <c r="F246" s="241" t="s">
        <v>266</v>
      </c>
      <c r="G246" s="239"/>
      <c r="H246" s="242">
        <v>38.600000000000001</v>
      </c>
      <c r="I246" s="243"/>
      <c r="J246" s="239"/>
      <c r="K246" s="239"/>
      <c r="L246" s="244"/>
      <c r="M246" s="245"/>
      <c r="N246" s="246"/>
      <c r="O246" s="246"/>
      <c r="P246" s="246"/>
      <c r="Q246" s="246"/>
      <c r="R246" s="246"/>
      <c r="S246" s="246"/>
      <c r="T246" s="24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8" t="s">
        <v>154</v>
      </c>
      <c r="AU246" s="248" t="s">
        <v>90</v>
      </c>
      <c r="AV246" s="13" t="s">
        <v>90</v>
      </c>
      <c r="AW246" s="13" t="s">
        <v>36</v>
      </c>
      <c r="AX246" s="13" t="s">
        <v>80</v>
      </c>
      <c r="AY246" s="248" t="s">
        <v>143</v>
      </c>
    </row>
    <row r="247" s="13" customFormat="1">
      <c r="A247" s="13"/>
      <c r="B247" s="238"/>
      <c r="C247" s="239"/>
      <c r="D247" s="233" t="s">
        <v>154</v>
      </c>
      <c r="E247" s="240" t="s">
        <v>1</v>
      </c>
      <c r="F247" s="241" t="s">
        <v>267</v>
      </c>
      <c r="G247" s="239"/>
      <c r="H247" s="242">
        <v>38.799999999999997</v>
      </c>
      <c r="I247" s="243"/>
      <c r="J247" s="239"/>
      <c r="K247" s="239"/>
      <c r="L247" s="244"/>
      <c r="M247" s="245"/>
      <c r="N247" s="246"/>
      <c r="O247" s="246"/>
      <c r="P247" s="246"/>
      <c r="Q247" s="246"/>
      <c r="R247" s="246"/>
      <c r="S247" s="246"/>
      <c r="T247" s="24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8" t="s">
        <v>154</v>
      </c>
      <c r="AU247" s="248" t="s">
        <v>90</v>
      </c>
      <c r="AV247" s="13" t="s">
        <v>90</v>
      </c>
      <c r="AW247" s="13" t="s">
        <v>36</v>
      </c>
      <c r="AX247" s="13" t="s">
        <v>80</v>
      </c>
      <c r="AY247" s="248" t="s">
        <v>143</v>
      </c>
    </row>
    <row r="248" s="13" customFormat="1">
      <c r="A248" s="13"/>
      <c r="B248" s="238"/>
      <c r="C248" s="239"/>
      <c r="D248" s="233" t="s">
        <v>154</v>
      </c>
      <c r="E248" s="240" t="s">
        <v>1</v>
      </c>
      <c r="F248" s="241" t="s">
        <v>268</v>
      </c>
      <c r="G248" s="239"/>
      <c r="H248" s="242">
        <v>9.5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8" t="s">
        <v>154</v>
      </c>
      <c r="AU248" s="248" t="s">
        <v>90</v>
      </c>
      <c r="AV248" s="13" t="s">
        <v>90</v>
      </c>
      <c r="AW248" s="13" t="s">
        <v>36</v>
      </c>
      <c r="AX248" s="13" t="s">
        <v>80</v>
      </c>
      <c r="AY248" s="248" t="s">
        <v>143</v>
      </c>
    </row>
    <row r="249" s="13" customFormat="1">
      <c r="A249" s="13"/>
      <c r="B249" s="238"/>
      <c r="C249" s="239"/>
      <c r="D249" s="233" t="s">
        <v>154</v>
      </c>
      <c r="E249" s="240" t="s">
        <v>1</v>
      </c>
      <c r="F249" s="241" t="s">
        <v>269</v>
      </c>
      <c r="G249" s="239"/>
      <c r="H249" s="242">
        <v>27.899999999999999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8" t="s">
        <v>154</v>
      </c>
      <c r="AU249" s="248" t="s">
        <v>90</v>
      </c>
      <c r="AV249" s="13" t="s">
        <v>90</v>
      </c>
      <c r="AW249" s="13" t="s">
        <v>36</v>
      </c>
      <c r="AX249" s="13" t="s">
        <v>80</v>
      </c>
      <c r="AY249" s="248" t="s">
        <v>143</v>
      </c>
    </row>
    <row r="250" s="13" customFormat="1">
      <c r="A250" s="13"/>
      <c r="B250" s="238"/>
      <c r="C250" s="239"/>
      <c r="D250" s="233" t="s">
        <v>154</v>
      </c>
      <c r="E250" s="240" t="s">
        <v>1</v>
      </c>
      <c r="F250" s="241" t="s">
        <v>270</v>
      </c>
      <c r="G250" s="239"/>
      <c r="H250" s="242">
        <v>26.5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8" t="s">
        <v>154</v>
      </c>
      <c r="AU250" s="248" t="s">
        <v>90</v>
      </c>
      <c r="AV250" s="13" t="s">
        <v>90</v>
      </c>
      <c r="AW250" s="13" t="s">
        <v>36</v>
      </c>
      <c r="AX250" s="13" t="s">
        <v>80</v>
      </c>
      <c r="AY250" s="248" t="s">
        <v>143</v>
      </c>
    </row>
    <row r="251" s="15" customFormat="1">
      <c r="A251" s="15"/>
      <c r="B251" s="259"/>
      <c r="C251" s="260"/>
      <c r="D251" s="233" t="s">
        <v>154</v>
      </c>
      <c r="E251" s="261" t="s">
        <v>1</v>
      </c>
      <c r="F251" s="262" t="s">
        <v>209</v>
      </c>
      <c r="G251" s="260"/>
      <c r="H251" s="263">
        <v>153.58500000000001</v>
      </c>
      <c r="I251" s="264"/>
      <c r="J251" s="260"/>
      <c r="K251" s="260"/>
      <c r="L251" s="265"/>
      <c r="M251" s="266"/>
      <c r="N251" s="267"/>
      <c r="O251" s="267"/>
      <c r="P251" s="267"/>
      <c r="Q251" s="267"/>
      <c r="R251" s="267"/>
      <c r="S251" s="267"/>
      <c r="T251" s="268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9" t="s">
        <v>154</v>
      </c>
      <c r="AU251" s="269" t="s">
        <v>90</v>
      </c>
      <c r="AV251" s="15" t="s">
        <v>150</v>
      </c>
      <c r="AW251" s="15" t="s">
        <v>36</v>
      </c>
      <c r="AX251" s="15" t="s">
        <v>88</v>
      </c>
      <c r="AY251" s="269" t="s">
        <v>143</v>
      </c>
    </row>
    <row r="252" s="2" customFormat="1" ht="16.5" customHeight="1">
      <c r="A252" s="39"/>
      <c r="B252" s="40"/>
      <c r="C252" s="284" t="s">
        <v>271</v>
      </c>
      <c r="D252" s="284" t="s">
        <v>272</v>
      </c>
      <c r="E252" s="285" t="s">
        <v>273</v>
      </c>
      <c r="F252" s="286" t="s">
        <v>274</v>
      </c>
      <c r="G252" s="287" t="s">
        <v>275</v>
      </c>
      <c r="H252" s="288">
        <v>2.3039999999999998</v>
      </c>
      <c r="I252" s="289"/>
      <c r="J252" s="290">
        <f>ROUND(I252*H252,2)</f>
        <v>0</v>
      </c>
      <c r="K252" s="286" t="s">
        <v>149</v>
      </c>
      <c r="L252" s="291"/>
      <c r="M252" s="292" t="s">
        <v>1</v>
      </c>
      <c r="N252" s="293" t="s">
        <v>45</v>
      </c>
      <c r="O252" s="92"/>
      <c r="P252" s="229">
        <f>O252*H252</f>
        <v>0</v>
      </c>
      <c r="Q252" s="229">
        <v>0.001</v>
      </c>
      <c r="R252" s="229">
        <f>Q252*H252</f>
        <v>0.0023040000000000001</v>
      </c>
      <c r="S252" s="229">
        <v>0</v>
      </c>
      <c r="T252" s="23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1" t="s">
        <v>195</v>
      </c>
      <c r="AT252" s="231" t="s">
        <v>272</v>
      </c>
      <c r="AU252" s="231" t="s">
        <v>90</v>
      </c>
      <c r="AY252" s="18" t="s">
        <v>143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8" t="s">
        <v>88</v>
      </c>
      <c r="BK252" s="232">
        <f>ROUND(I252*H252,2)</f>
        <v>0</v>
      </c>
      <c r="BL252" s="18" t="s">
        <v>150</v>
      </c>
      <c r="BM252" s="231" t="s">
        <v>276</v>
      </c>
    </row>
    <row r="253" s="2" customFormat="1">
      <c r="A253" s="39"/>
      <c r="B253" s="40"/>
      <c r="C253" s="41"/>
      <c r="D253" s="233" t="s">
        <v>152</v>
      </c>
      <c r="E253" s="41"/>
      <c r="F253" s="234" t="s">
        <v>274</v>
      </c>
      <c r="G253" s="41"/>
      <c r="H253" s="41"/>
      <c r="I253" s="235"/>
      <c r="J253" s="41"/>
      <c r="K253" s="41"/>
      <c r="L253" s="45"/>
      <c r="M253" s="236"/>
      <c r="N253" s="237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152</v>
      </c>
      <c r="AU253" s="18" t="s">
        <v>90</v>
      </c>
    </row>
    <row r="254" s="13" customFormat="1">
      <c r="A254" s="13"/>
      <c r="B254" s="238"/>
      <c r="C254" s="239"/>
      <c r="D254" s="233" t="s">
        <v>154</v>
      </c>
      <c r="E254" s="239"/>
      <c r="F254" s="241" t="s">
        <v>277</v>
      </c>
      <c r="G254" s="239"/>
      <c r="H254" s="242">
        <v>2.3039999999999998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8" t="s">
        <v>154</v>
      </c>
      <c r="AU254" s="248" t="s">
        <v>90</v>
      </c>
      <c r="AV254" s="13" t="s">
        <v>90</v>
      </c>
      <c r="AW254" s="13" t="s">
        <v>4</v>
      </c>
      <c r="AX254" s="13" t="s">
        <v>88</v>
      </c>
      <c r="AY254" s="248" t="s">
        <v>143</v>
      </c>
    </row>
    <row r="255" s="2" customFormat="1" ht="24.15" customHeight="1">
      <c r="A255" s="39"/>
      <c r="B255" s="40"/>
      <c r="C255" s="220" t="s">
        <v>278</v>
      </c>
      <c r="D255" s="220" t="s">
        <v>145</v>
      </c>
      <c r="E255" s="221" t="s">
        <v>279</v>
      </c>
      <c r="F255" s="222" t="s">
        <v>280</v>
      </c>
      <c r="G255" s="223" t="s">
        <v>148</v>
      </c>
      <c r="H255" s="224">
        <v>85.343999999999994</v>
      </c>
      <c r="I255" s="225"/>
      <c r="J255" s="226">
        <f>ROUND(I255*H255,2)</f>
        <v>0</v>
      </c>
      <c r="K255" s="222" t="s">
        <v>149</v>
      </c>
      <c r="L255" s="45"/>
      <c r="M255" s="227" t="s">
        <v>1</v>
      </c>
      <c r="N255" s="228" t="s">
        <v>45</v>
      </c>
      <c r="O255" s="92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1" t="s">
        <v>150</v>
      </c>
      <c r="AT255" s="231" t="s">
        <v>145</v>
      </c>
      <c r="AU255" s="231" t="s">
        <v>90</v>
      </c>
      <c r="AY255" s="18" t="s">
        <v>143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8" t="s">
        <v>88</v>
      </c>
      <c r="BK255" s="232">
        <f>ROUND(I255*H255,2)</f>
        <v>0</v>
      </c>
      <c r="BL255" s="18" t="s">
        <v>150</v>
      </c>
      <c r="BM255" s="231" t="s">
        <v>281</v>
      </c>
    </row>
    <row r="256" s="2" customFormat="1">
      <c r="A256" s="39"/>
      <c r="B256" s="40"/>
      <c r="C256" s="41"/>
      <c r="D256" s="233" t="s">
        <v>152</v>
      </c>
      <c r="E256" s="41"/>
      <c r="F256" s="234" t="s">
        <v>282</v>
      </c>
      <c r="G256" s="41"/>
      <c r="H256" s="41"/>
      <c r="I256" s="235"/>
      <c r="J256" s="41"/>
      <c r="K256" s="41"/>
      <c r="L256" s="45"/>
      <c r="M256" s="236"/>
      <c r="N256" s="237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152</v>
      </c>
      <c r="AU256" s="18" t="s">
        <v>90</v>
      </c>
    </row>
    <row r="257" s="14" customFormat="1">
      <c r="A257" s="14"/>
      <c r="B257" s="249"/>
      <c r="C257" s="250"/>
      <c r="D257" s="233" t="s">
        <v>154</v>
      </c>
      <c r="E257" s="251" t="s">
        <v>1</v>
      </c>
      <c r="F257" s="252" t="s">
        <v>166</v>
      </c>
      <c r="G257" s="250"/>
      <c r="H257" s="251" t="s">
        <v>1</v>
      </c>
      <c r="I257" s="253"/>
      <c r="J257" s="250"/>
      <c r="K257" s="250"/>
      <c r="L257" s="254"/>
      <c r="M257" s="255"/>
      <c r="N257" s="256"/>
      <c r="O257" s="256"/>
      <c r="P257" s="256"/>
      <c r="Q257" s="256"/>
      <c r="R257" s="256"/>
      <c r="S257" s="256"/>
      <c r="T257" s="25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8" t="s">
        <v>154</v>
      </c>
      <c r="AU257" s="258" t="s">
        <v>90</v>
      </c>
      <c r="AV257" s="14" t="s">
        <v>88</v>
      </c>
      <c r="AW257" s="14" t="s">
        <v>36</v>
      </c>
      <c r="AX257" s="14" t="s">
        <v>80</v>
      </c>
      <c r="AY257" s="258" t="s">
        <v>143</v>
      </c>
    </row>
    <row r="258" s="13" customFormat="1">
      <c r="A258" s="13"/>
      <c r="B258" s="238"/>
      <c r="C258" s="239"/>
      <c r="D258" s="233" t="s">
        <v>154</v>
      </c>
      <c r="E258" s="240" t="s">
        <v>1</v>
      </c>
      <c r="F258" s="241" t="s">
        <v>283</v>
      </c>
      <c r="G258" s="239"/>
      <c r="H258" s="242">
        <v>85.343999999999994</v>
      </c>
      <c r="I258" s="243"/>
      <c r="J258" s="239"/>
      <c r="K258" s="239"/>
      <c r="L258" s="244"/>
      <c r="M258" s="245"/>
      <c r="N258" s="246"/>
      <c r="O258" s="246"/>
      <c r="P258" s="246"/>
      <c r="Q258" s="246"/>
      <c r="R258" s="246"/>
      <c r="S258" s="246"/>
      <c r="T258" s="24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8" t="s">
        <v>154</v>
      </c>
      <c r="AU258" s="248" t="s">
        <v>90</v>
      </c>
      <c r="AV258" s="13" t="s">
        <v>90</v>
      </c>
      <c r="AW258" s="13" t="s">
        <v>36</v>
      </c>
      <c r="AX258" s="13" t="s">
        <v>88</v>
      </c>
      <c r="AY258" s="248" t="s">
        <v>143</v>
      </c>
    </row>
    <row r="259" s="2" customFormat="1" ht="24.15" customHeight="1">
      <c r="A259" s="39"/>
      <c r="B259" s="40"/>
      <c r="C259" s="220" t="s">
        <v>284</v>
      </c>
      <c r="D259" s="220" t="s">
        <v>145</v>
      </c>
      <c r="E259" s="221" t="s">
        <v>285</v>
      </c>
      <c r="F259" s="222" t="s">
        <v>286</v>
      </c>
      <c r="G259" s="223" t="s">
        <v>148</v>
      </c>
      <c r="H259" s="224">
        <v>153.58500000000001</v>
      </c>
      <c r="I259" s="225"/>
      <c r="J259" s="226">
        <f>ROUND(I259*H259,2)</f>
        <v>0</v>
      </c>
      <c r="K259" s="222" t="s">
        <v>149</v>
      </c>
      <c r="L259" s="45"/>
      <c r="M259" s="227" t="s">
        <v>1</v>
      </c>
      <c r="N259" s="228" t="s">
        <v>45</v>
      </c>
      <c r="O259" s="92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1" t="s">
        <v>150</v>
      </c>
      <c r="AT259" s="231" t="s">
        <v>145</v>
      </c>
      <c r="AU259" s="231" t="s">
        <v>90</v>
      </c>
      <c r="AY259" s="18" t="s">
        <v>143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8" t="s">
        <v>88</v>
      </c>
      <c r="BK259" s="232">
        <f>ROUND(I259*H259,2)</f>
        <v>0</v>
      </c>
      <c r="BL259" s="18" t="s">
        <v>150</v>
      </c>
      <c r="BM259" s="231" t="s">
        <v>287</v>
      </c>
    </row>
    <row r="260" s="2" customFormat="1">
      <c r="A260" s="39"/>
      <c r="B260" s="40"/>
      <c r="C260" s="41"/>
      <c r="D260" s="233" t="s">
        <v>152</v>
      </c>
      <c r="E260" s="41"/>
      <c r="F260" s="234" t="s">
        <v>288</v>
      </c>
      <c r="G260" s="41"/>
      <c r="H260" s="41"/>
      <c r="I260" s="235"/>
      <c r="J260" s="41"/>
      <c r="K260" s="41"/>
      <c r="L260" s="45"/>
      <c r="M260" s="236"/>
      <c r="N260" s="237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152</v>
      </c>
      <c r="AU260" s="18" t="s">
        <v>90</v>
      </c>
    </row>
    <row r="261" s="14" customFormat="1">
      <c r="A261" s="14"/>
      <c r="B261" s="249"/>
      <c r="C261" s="250"/>
      <c r="D261" s="233" t="s">
        <v>154</v>
      </c>
      <c r="E261" s="251" t="s">
        <v>1</v>
      </c>
      <c r="F261" s="252" t="s">
        <v>264</v>
      </c>
      <c r="G261" s="250"/>
      <c r="H261" s="251" t="s">
        <v>1</v>
      </c>
      <c r="I261" s="253"/>
      <c r="J261" s="250"/>
      <c r="K261" s="250"/>
      <c r="L261" s="254"/>
      <c r="M261" s="255"/>
      <c r="N261" s="256"/>
      <c r="O261" s="256"/>
      <c r="P261" s="256"/>
      <c r="Q261" s="256"/>
      <c r="R261" s="256"/>
      <c r="S261" s="256"/>
      <c r="T261" s="25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8" t="s">
        <v>154</v>
      </c>
      <c r="AU261" s="258" t="s">
        <v>90</v>
      </c>
      <c r="AV261" s="14" t="s">
        <v>88</v>
      </c>
      <c r="AW261" s="14" t="s">
        <v>36</v>
      </c>
      <c r="AX261" s="14" t="s">
        <v>80</v>
      </c>
      <c r="AY261" s="258" t="s">
        <v>143</v>
      </c>
    </row>
    <row r="262" s="13" customFormat="1">
      <c r="A262" s="13"/>
      <c r="B262" s="238"/>
      <c r="C262" s="239"/>
      <c r="D262" s="233" t="s">
        <v>154</v>
      </c>
      <c r="E262" s="240" t="s">
        <v>1</v>
      </c>
      <c r="F262" s="241" t="s">
        <v>265</v>
      </c>
      <c r="G262" s="239"/>
      <c r="H262" s="242">
        <v>12.285</v>
      </c>
      <c r="I262" s="243"/>
      <c r="J262" s="239"/>
      <c r="K262" s="239"/>
      <c r="L262" s="244"/>
      <c r="M262" s="245"/>
      <c r="N262" s="246"/>
      <c r="O262" s="246"/>
      <c r="P262" s="246"/>
      <c r="Q262" s="246"/>
      <c r="R262" s="246"/>
      <c r="S262" s="246"/>
      <c r="T262" s="24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8" t="s">
        <v>154</v>
      </c>
      <c r="AU262" s="248" t="s">
        <v>90</v>
      </c>
      <c r="AV262" s="13" t="s">
        <v>90</v>
      </c>
      <c r="AW262" s="13" t="s">
        <v>36</v>
      </c>
      <c r="AX262" s="13" t="s">
        <v>80</v>
      </c>
      <c r="AY262" s="248" t="s">
        <v>143</v>
      </c>
    </row>
    <row r="263" s="13" customFormat="1">
      <c r="A263" s="13"/>
      <c r="B263" s="238"/>
      <c r="C263" s="239"/>
      <c r="D263" s="233" t="s">
        <v>154</v>
      </c>
      <c r="E263" s="240" t="s">
        <v>1</v>
      </c>
      <c r="F263" s="241" t="s">
        <v>266</v>
      </c>
      <c r="G263" s="239"/>
      <c r="H263" s="242">
        <v>38.600000000000001</v>
      </c>
      <c r="I263" s="243"/>
      <c r="J263" s="239"/>
      <c r="K263" s="239"/>
      <c r="L263" s="244"/>
      <c r="M263" s="245"/>
      <c r="N263" s="246"/>
      <c r="O263" s="246"/>
      <c r="P263" s="246"/>
      <c r="Q263" s="246"/>
      <c r="R263" s="246"/>
      <c r="S263" s="246"/>
      <c r="T263" s="24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8" t="s">
        <v>154</v>
      </c>
      <c r="AU263" s="248" t="s">
        <v>90</v>
      </c>
      <c r="AV263" s="13" t="s">
        <v>90</v>
      </c>
      <c r="AW263" s="13" t="s">
        <v>36</v>
      </c>
      <c r="AX263" s="13" t="s">
        <v>80</v>
      </c>
      <c r="AY263" s="248" t="s">
        <v>143</v>
      </c>
    </row>
    <row r="264" s="13" customFormat="1">
      <c r="A264" s="13"/>
      <c r="B264" s="238"/>
      <c r="C264" s="239"/>
      <c r="D264" s="233" t="s">
        <v>154</v>
      </c>
      <c r="E264" s="240" t="s">
        <v>1</v>
      </c>
      <c r="F264" s="241" t="s">
        <v>267</v>
      </c>
      <c r="G264" s="239"/>
      <c r="H264" s="242">
        <v>38.799999999999997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8" t="s">
        <v>154</v>
      </c>
      <c r="AU264" s="248" t="s">
        <v>90</v>
      </c>
      <c r="AV264" s="13" t="s">
        <v>90</v>
      </c>
      <c r="AW264" s="13" t="s">
        <v>36</v>
      </c>
      <c r="AX264" s="13" t="s">
        <v>80</v>
      </c>
      <c r="AY264" s="248" t="s">
        <v>143</v>
      </c>
    </row>
    <row r="265" s="13" customFormat="1">
      <c r="A265" s="13"/>
      <c r="B265" s="238"/>
      <c r="C265" s="239"/>
      <c r="D265" s="233" t="s">
        <v>154</v>
      </c>
      <c r="E265" s="240" t="s">
        <v>1</v>
      </c>
      <c r="F265" s="241" t="s">
        <v>268</v>
      </c>
      <c r="G265" s="239"/>
      <c r="H265" s="242">
        <v>9.5</v>
      </c>
      <c r="I265" s="243"/>
      <c r="J265" s="239"/>
      <c r="K265" s="239"/>
      <c r="L265" s="244"/>
      <c r="M265" s="245"/>
      <c r="N265" s="246"/>
      <c r="O265" s="246"/>
      <c r="P265" s="246"/>
      <c r="Q265" s="246"/>
      <c r="R265" s="246"/>
      <c r="S265" s="246"/>
      <c r="T265" s="24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8" t="s">
        <v>154</v>
      </c>
      <c r="AU265" s="248" t="s">
        <v>90</v>
      </c>
      <c r="AV265" s="13" t="s">
        <v>90</v>
      </c>
      <c r="AW265" s="13" t="s">
        <v>36</v>
      </c>
      <c r="AX265" s="13" t="s">
        <v>80</v>
      </c>
      <c r="AY265" s="248" t="s">
        <v>143</v>
      </c>
    </row>
    <row r="266" s="13" customFormat="1">
      <c r="A266" s="13"/>
      <c r="B266" s="238"/>
      <c r="C266" s="239"/>
      <c r="D266" s="233" t="s">
        <v>154</v>
      </c>
      <c r="E266" s="240" t="s">
        <v>1</v>
      </c>
      <c r="F266" s="241" t="s">
        <v>269</v>
      </c>
      <c r="G266" s="239"/>
      <c r="H266" s="242">
        <v>27.899999999999999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8" t="s">
        <v>154</v>
      </c>
      <c r="AU266" s="248" t="s">
        <v>90</v>
      </c>
      <c r="AV266" s="13" t="s">
        <v>90</v>
      </c>
      <c r="AW266" s="13" t="s">
        <v>36</v>
      </c>
      <c r="AX266" s="13" t="s">
        <v>80</v>
      </c>
      <c r="AY266" s="248" t="s">
        <v>143</v>
      </c>
    </row>
    <row r="267" s="13" customFormat="1">
      <c r="A267" s="13"/>
      <c r="B267" s="238"/>
      <c r="C267" s="239"/>
      <c r="D267" s="233" t="s">
        <v>154</v>
      </c>
      <c r="E267" s="240" t="s">
        <v>1</v>
      </c>
      <c r="F267" s="241" t="s">
        <v>270</v>
      </c>
      <c r="G267" s="239"/>
      <c r="H267" s="242">
        <v>26.5</v>
      </c>
      <c r="I267" s="243"/>
      <c r="J267" s="239"/>
      <c r="K267" s="239"/>
      <c r="L267" s="244"/>
      <c r="M267" s="245"/>
      <c r="N267" s="246"/>
      <c r="O267" s="246"/>
      <c r="P267" s="246"/>
      <c r="Q267" s="246"/>
      <c r="R267" s="246"/>
      <c r="S267" s="246"/>
      <c r="T267" s="24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8" t="s">
        <v>154</v>
      </c>
      <c r="AU267" s="248" t="s">
        <v>90</v>
      </c>
      <c r="AV267" s="13" t="s">
        <v>90</v>
      </c>
      <c r="AW267" s="13" t="s">
        <v>36</v>
      </c>
      <c r="AX267" s="13" t="s">
        <v>80</v>
      </c>
      <c r="AY267" s="248" t="s">
        <v>143</v>
      </c>
    </row>
    <row r="268" s="15" customFormat="1">
      <c r="A268" s="15"/>
      <c r="B268" s="259"/>
      <c r="C268" s="260"/>
      <c r="D268" s="233" t="s">
        <v>154</v>
      </c>
      <c r="E268" s="261" t="s">
        <v>1</v>
      </c>
      <c r="F268" s="262" t="s">
        <v>209</v>
      </c>
      <c r="G268" s="260"/>
      <c r="H268" s="263">
        <v>153.58500000000001</v>
      </c>
      <c r="I268" s="264"/>
      <c r="J268" s="260"/>
      <c r="K268" s="260"/>
      <c r="L268" s="265"/>
      <c r="M268" s="266"/>
      <c r="N268" s="267"/>
      <c r="O268" s="267"/>
      <c r="P268" s="267"/>
      <c r="Q268" s="267"/>
      <c r="R268" s="267"/>
      <c r="S268" s="267"/>
      <c r="T268" s="268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9" t="s">
        <v>154</v>
      </c>
      <c r="AU268" s="269" t="s">
        <v>90</v>
      </c>
      <c r="AV268" s="15" t="s">
        <v>150</v>
      </c>
      <c r="AW268" s="15" t="s">
        <v>36</v>
      </c>
      <c r="AX268" s="15" t="s">
        <v>88</v>
      </c>
      <c r="AY268" s="269" t="s">
        <v>143</v>
      </c>
    </row>
    <row r="269" s="12" customFormat="1" ht="22.8" customHeight="1">
      <c r="A269" s="12"/>
      <c r="B269" s="204"/>
      <c r="C269" s="205"/>
      <c r="D269" s="206" t="s">
        <v>79</v>
      </c>
      <c r="E269" s="218" t="s">
        <v>161</v>
      </c>
      <c r="F269" s="218" t="s">
        <v>289</v>
      </c>
      <c r="G269" s="205"/>
      <c r="H269" s="205"/>
      <c r="I269" s="208"/>
      <c r="J269" s="219">
        <f>BK269</f>
        <v>0</v>
      </c>
      <c r="K269" s="205"/>
      <c r="L269" s="210"/>
      <c r="M269" s="211"/>
      <c r="N269" s="212"/>
      <c r="O269" s="212"/>
      <c r="P269" s="213">
        <f>SUM(P270:P319)</f>
        <v>0</v>
      </c>
      <c r="Q269" s="212"/>
      <c r="R269" s="213">
        <f>SUM(R270:R319)</f>
        <v>19.983349029999999</v>
      </c>
      <c r="S269" s="212"/>
      <c r="T269" s="214">
        <f>SUM(T270:T319)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5" t="s">
        <v>88</v>
      </c>
      <c r="AT269" s="216" t="s">
        <v>79</v>
      </c>
      <c r="AU269" s="216" t="s">
        <v>88</v>
      </c>
      <c r="AY269" s="215" t="s">
        <v>143</v>
      </c>
      <c r="BK269" s="217">
        <f>SUM(BK270:BK319)</f>
        <v>0</v>
      </c>
    </row>
    <row r="270" s="2" customFormat="1" ht="33" customHeight="1">
      <c r="A270" s="39"/>
      <c r="B270" s="40"/>
      <c r="C270" s="220" t="s">
        <v>290</v>
      </c>
      <c r="D270" s="220" t="s">
        <v>145</v>
      </c>
      <c r="E270" s="221" t="s">
        <v>291</v>
      </c>
      <c r="F270" s="222" t="s">
        <v>292</v>
      </c>
      <c r="G270" s="223" t="s">
        <v>107</v>
      </c>
      <c r="H270" s="224">
        <v>0.86399999999999999</v>
      </c>
      <c r="I270" s="225"/>
      <c r="J270" s="226">
        <f>ROUND(I270*H270,2)</f>
        <v>0</v>
      </c>
      <c r="K270" s="222" t="s">
        <v>149</v>
      </c>
      <c r="L270" s="45"/>
      <c r="M270" s="227" t="s">
        <v>1</v>
      </c>
      <c r="N270" s="228" t="s">
        <v>45</v>
      </c>
      <c r="O270" s="92"/>
      <c r="P270" s="229">
        <f>O270*H270</f>
        <v>0</v>
      </c>
      <c r="Q270" s="229">
        <v>2.6770200000000002</v>
      </c>
      <c r="R270" s="229">
        <f>Q270*H270</f>
        <v>2.3129452800000001</v>
      </c>
      <c r="S270" s="229">
        <v>0</v>
      </c>
      <c r="T270" s="23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1" t="s">
        <v>150</v>
      </c>
      <c r="AT270" s="231" t="s">
        <v>145</v>
      </c>
      <c r="AU270" s="231" t="s">
        <v>90</v>
      </c>
      <c r="AY270" s="18" t="s">
        <v>143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8" t="s">
        <v>88</v>
      </c>
      <c r="BK270" s="232">
        <f>ROUND(I270*H270,2)</f>
        <v>0</v>
      </c>
      <c r="BL270" s="18" t="s">
        <v>150</v>
      </c>
      <c r="BM270" s="231" t="s">
        <v>293</v>
      </c>
    </row>
    <row r="271" s="2" customFormat="1">
      <c r="A271" s="39"/>
      <c r="B271" s="40"/>
      <c r="C271" s="41"/>
      <c r="D271" s="233" t="s">
        <v>152</v>
      </c>
      <c r="E271" s="41"/>
      <c r="F271" s="234" t="s">
        <v>294</v>
      </c>
      <c r="G271" s="41"/>
      <c r="H271" s="41"/>
      <c r="I271" s="235"/>
      <c r="J271" s="41"/>
      <c r="K271" s="41"/>
      <c r="L271" s="45"/>
      <c r="M271" s="236"/>
      <c r="N271" s="237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152</v>
      </c>
      <c r="AU271" s="18" t="s">
        <v>90</v>
      </c>
    </row>
    <row r="272" s="13" customFormat="1">
      <c r="A272" s="13"/>
      <c r="B272" s="238"/>
      <c r="C272" s="239"/>
      <c r="D272" s="233" t="s">
        <v>154</v>
      </c>
      <c r="E272" s="240" t="s">
        <v>1</v>
      </c>
      <c r="F272" s="241" t="s">
        <v>295</v>
      </c>
      <c r="G272" s="239"/>
      <c r="H272" s="242">
        <v>0.86399999999999999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8" t="s">
        <v>154</v>
      </c>
      <c r="AU272" s="248" t="s">
        <v>90</v>
      </c>
      <c r="AV272" s="13" t="s">
        <v>90</v>
      </c>
      <c r="AW272" s="13" t="s">
        <v>36</v>
      </c>
      <c r="AX272" s="13" t="s">
        <v>88</v>
      </c>
      <c r="AY272" s="248" t="s">
        <v>143</v>
      </c>
    </row>
    <row r="273" s="2" customFormat="1" ht="24.15" customHeight="1">
      <c r="A273" s="39"/>
      <c r="B273" s="40"/>
      <c r="C273" s="220" t="s">
        <v>7</v>
      </c>
      <c r="D273" s="220" t="s">
        <v>145</v>
      </c>
      <c r="E273" s="221" t="s">
        <v>296</v>
      </c>
      <c r="F273" s="222" t="s">
        <v>297</v>
      </c>
      <c r="G273" s="223" t="s">
        <v>107</v>
      </c>
      <c r="H273" s="224">
        <v>1.514</v>
      </c>
      <c r="I273" s="225"/>
      <c r="J273" s="226">
        <f>ROUND(I273*H273,2)</f>
        <v>0</v>
      </c>
      <c r="K273" s="222" t="s">
        <v>149</v>
      </c>
      <c r="L273" s="45"/>
      <c r="M273" s="227" t="s">
        <v>1</v>
      </c>
      <c r="N273" s="228" t="s">
        <v>45</v>
      </c>
      <c r="O273" s="92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1" t="s">
        <v>150</v>
      </c>
      <c r="AT273" s="231" t="s">
        <v>145</v>
      </c>
      <c r="AU273" s="231" t="s">
        <v>90</v>
      </c>
      <c r="AY273" s="18" t="s">
        <v>143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8" t="s">
        <v>88</v>
      </c>
      <c r="BK273" s="232">
        <f>ROUND(I273*H273,2)</f>
        <v>0</v>
      </c>
      <c r="BL273" s="18" t="s">
        <v>150</v>
      </c>
      <c r="BM273" s="231" t="s">
        <v>298</v>
      </c>
    </row>
    <row r="274" s="2" customFormat="1">
      <c r="A274" s="39"/>
      <c r="B274" s="40"/>
      <c r="C274" s="41"/>
      <c r="D274" s="233" t="s">
        <v>152</v>
      </c>
      <c r="E274" s="41"/>
      <c r="F274" s="234" t="s">
        <v>299</v>
      </c>
      <c r="G274" s="41"/>
      <c r="H274" s="41"/>
      <c r="I274" s="235"/>
      <c r="J274" s="41"/>
      <c r="K274" s="41"/>
      <c r="L274" s="45"/>
      <c r="M274" s="236"/>
      <c r="N274" s="237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152</v>
      </c>
      <c r="AU274" s="18" t="s">
        <v>90</v>
      </c>
    </row>
    <row r="275" s="14" customFormat="1">
      <c r="A275" s="14"/>
      <c r="B275" s="249"/>
      <c r="C275" s="250"/>
      <c r="D275" s="233" t="s">
        <v>154</v>
      </c>
      <c r="E275" s="251" t="s">
        <v>1</v>
      </c>
      <c r="F275" s="252" t="s">
        <v>300</v>
      </c>
      <c r="G275" s="250"/>
      <c r="H275" s="251" t="s">
        <v>1</v>
      </c>
      <c r="I275" s="253"/>
      <c r="J275" s="250"/>
      <c r="K275" s="250"/>
      <c r="L275" s="254"/>
      <c r="M275" s="255"/>
      <c r="N275" s="256"/>
      <c r="O275" s="256"/>
      <c r="P275" s="256"/>
      <c r="Q275" s="256"/>
      <c r="R275" s="256"/>
      <c r="S275" s="256"/>
      <c r="T275" s="25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8" t="s">
        <v>154</v>
      </c>
      <c r="AU275" s="258" t="s">
        <v>90</v>
      </c>
      <c r="AV275" s="14" t="s">
        <v>88</v>
      </c>
      <c r="AW275" s="14" t="s">
        <v>36</v>
      </c>
      <c r="AX275" s="14" t="s">
        <v>80</v>
      </c>
      <c r="AY275" s="258" t="s">
        <v>143</v>
      </c>
    </row>
    <row r="276" s="13" customFormat="1">
      <c r="A276" s="13"/>
      <c r="B276" s="238"/>
      <c r="C276" s="239"/>
      <c r="D276" s="233" t="s">
        <v>154</v>
      </c>
      <c r="E276" s="240" t="s">
        <v>1</v>
      </c>
      <c r="F276" s="241" t="s">
        <v>301</v>
      </c>
      <c r="G276" s="239"/>
      <c r="H276" s="242">
        <v>1.514</v>
      </c>
      <c r="I276" s="243"/>
      <c r="J276" s="239"/>
      <c r="K276" s="239"/>
      <c r="L276" s="244"/>
      <c r="M276" s="245"/>
      <c r="N276" s="246"/>
      <c r="O276" s="246"/>
      <c r="P276" s="246"/>
      <c r="Q276" s="246"/>
      <c r="R276" s="246"/>
      <c r="S276" s="246"/>
      <c r="T276" s="24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8" t="s">
        <v>154</v>
      </c>
      <c r="AU276" s="248" t="s">
        <v>90</v>
      </c>
      <c r="AV276" s="13" t="s">
        <v>90</v>
      </c>
      <c r="AW276" s="13" t="s">
        <v>36</v>
      </c>
      <c r="AX276" s="13" t="s">
        <v>88</v>
      </c>
      <c r="AY276" s="248" t="s">
        <v>143</v>
      </c>
    </row>
    <row r="277" s="2" customFormat="1" ht="21.75" customHeight="1">
      <c r="A277" s="39"/>
      <c r="B277" s="40"/>
      <c r="C277" s="220" t="s">
        <v>302</v>
      </c>
      <c r="D277" s="220" t="s">
        <v>145</v>
      </c>
      <c r="E277" s="221" t="s">
        <v>303</v>
      </c>
      <c r="F277" s="222" t="s">
        <v>304</v>
      </c>
      <c r="G277" s="223" t="s">
        <v>148</v>
      </c>
      <c r="H277" s="224">
        <v>9.0800000000000001</v>
      </c>
      <c r="I277" s="225"/>
      <c r="J277" s="226">
        <f>ROUND(I277*H277,2)</f>
        <v>0</v>
      </c>
      <c r="K277" s="222" t="s">
        <v>149</v>
      </c>
      <c r="L277" s="45"/>
      <c r="M277" s="227" t="s">
        <v>1</v>
      </c>
      <c r="N277" s="228" t="s">
        <v>45</v>
      </c>
      <c r="O277" s="92"/>
      <c r="P277" s="229">
        <f>O277*H277</f>
        <v>0</v>
      </c>
      <c r="Q277" s="229">
        <v>0.0086499999999999997</v>
      </c>
      <c r="R277" s="229">
        <f>Q277*H277</f>
        <v>0.078542000000000001</v>
      </c>
      <c r="S277" s="229">
        <v>0</v>
      </c>
      <c r="T277" s="23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1" t="s">
        <v>150</v>
      </c>
      <c r="AT277" s="231" t="s">
        <v>145</v>
      </c>
      <c r="AU277" s="231" t="s">
        <v>90</v>
      </c>
      <c r="AY277" s="18" t="s">
        <v>143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8" t="s">
        <v>88</v>
      </c>
      <c r="BK277" s="232">
        <f>ROUND(I277*H277,2)</f>
        <v>0</v>
      </c>
      <c r="BL277" s="18" t="s">
        <v>150</v>
      </c>
      <c r="BM277" s="231" t="s">
        <v>305</v>
      </c>
    </row>
    <row r="278" s="2" customFormat="1">
      <c r="A278" s="39"/>
      <c r="B278" s="40"/>
      <c r="C278" s="41"/>
      <c r="D278" s="233" t="s">
        <v>152</v>
      </c>
      <c r="E278" s="41"/>
      <c r="F278" s="234" t="s">
        <v>306</v>
      </c>
      <c r="G278" s="41"/>
      <c r="H278" s="41"/>
      <c r="I278" s="235"/>
      <c r="J278" s="41"/>
      <c r="K278" s="41"/>
      <c r="L278" s="45"/>
      <c r="M278" s="236"/>
      <c r="N278" s="237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152</v>
      </c>
      <c r="AU278" s="18" t="s">
        <v>90</v>
      </c>
    </row>
    <row r="279" s="13" customFormat="1">
      <c r="A279" s="13"/>
      <c r="B279" s="238"/>
      <c r="C279" s="239"/>
      <c r="D279" s="233" t="s">
        <v>154</v>
      </c>
      <c r="E279" s="240" t="s">
        <v>1</v>
      </c>
      <c r="F279" s="241" t="s">
        <v>307</v>
      </c>
      <c r="G279" s="239"/>
      <c r="H279" s="242">
        <v>2.04</v>
      </c>
      <c r="I279" s="243"/>
      <c r="J279" s="239"/>
      <c r="K279" s="239"/>
      <c r="L279" s="244"/>
      <c r="M279" s="245"/>
      <c r="N279" s="246"/>
      <c r="O279" s="246"/>
      <c r="P279" s="246"/>
      <c r="Q279" s="246"/>
      <c r="R279" s="246"/>
      <c r="S279" s="246"/>
      <c r="T279" s="24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8" t="s">
        <v>154</v>
      </c>
      <c r="AU279" s="248" t="s">
        <v>90</v>
      </c>
      <c r="AV279" s="13" t="s">
        <v>90</v>
      </c>
      <c r="AW279" s="13" t="s">
        <v>36</v>
      </c>
      <c r="AX279" s="13" t="s">
        <v>80</v>
      </c>
      <c r="AY279" s="248" t="s">
        <v>143</v>
      </c>
    </row>
    <row r="280" s="13" customFormat="1">
      <c r="A280" s="13"/>
      <c r="B280" s="238"/>
      <c r="C280" s="239"/>
      <c r="D280" s="233" t="s">
        <v>154</v>
      </c>
      <c r="E280" s="240" t="s">
        <v>1</v>
      </c>
      <c r="F280" s="241" t="s">
        <v>308</v>
      </c>
      <c r="G280" s="239"/>
      <c r="H280" s="242">
        <v>7.04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8" t="s">
        <v>154</v>
      </c>
      <c r="AU280" s="248" t="s">
        <v>90</v>
      </c>
      <c r="AV280" s="13" t="s">
        <v>90</v>
      </c>
      <c r="AW280" s="13" t="s">
        <v>36</v>
      </c>
      <c r="AX280" s="13" t="s">
        <v>80</v>
      </c>
      <c r="AY280" s="248" t="s">
        <v>143</v>
      </c>
    </row>
    <row r="281" s="15" customFormat="1">
      <c r="A281" s="15"/>
      <c r="B281" s="259"/>
      <c r="C281" s="260"/>
      <c r="D281" s="233" t="s">
        <v>154</v>
      </c>
      <c r="E281" s="261" t="s">
        <v>1</v>
      </c>
      <c r="F281" s="262" t="s">
        <v>209</v>
      </c>
      <c r="G281" s="260"/>
      <c r="H281" s="263">
        <v>9.0800000000000001</v>
      </c>
      <c r="I281" s="264"/>
      <c r="J281" s="260"/>
      <c r="K281" s="260"/>
      <c r="L281" s="265"/>
      <c r="M281" s="266"/>
      <c r="N281" s="267"/>
      <c r="O281" s="267"/>
      <c r="P281" s="267"/>
      <c r="Q281" s="267"/>
      <c r="R281" s="267"/>
      <c r="S281" s="267"/>
      <c r="T281" s="268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9" t="s">
        <v>154</v>
      </c>
      <c r="AU281" s="269" t="s">
        <v>90</v>
      </c>
      <c r="AV281" s="15" t="s">
        <v>150</v>
      </c>
      <c r="AW281" s="15" t="s">
        <v>36</v>
      </c>
      <c r="AX281" s="15" t="s">
        <v>88</v>
      </c>
      <c r="AY281" s="269" t="s">
        <v>143</v>
      </c>
    </row>
    <row r="282" s="2" customFormat="1" ht="21.75" customHeight="1">
      <c r="A282" s="39"/>
      <c r="B282" s="40"/>
      <c r="C282" s="220" t="s">
        <v>309</v>
      </c>
      <c r="D282" s="220" t="s">
        <v>145</v>
      </c>
      <c r="E282" s="221" t="s">
        <v>310</v>
      </c>
      <c r="F282" s="222" t="s">
        <v>311</v>
      </c>
      <c r="G282" s="223" t="s">
        <v>148</v>
      </c>
      <c r="H282" s="224">
        <v>9.0800000000000001</v>
      </c>
      <c r="I282" s="225"/>
      <c r="J282" s="226">
        <f>ROUND(I282*H282,2)</f>
        <v>0</v>
      </c>
      <c r="K282" s="222" t="s">
        <v>149</v>
      </c>
      <c r="L282" s="45"/>
      <c r="M282" s="227" t="s">
        <v>1</v>
      </c>
      <c r="N282" s="228" t="s">
        <v>45</v>
      </c>
      <c r="O282" s="92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1" t="s">
        <v>150</v>
      </c>
      <c r="AT282" s="231" t="s">
        <v>145</v>
      </c>
      <c r="AU282" s="231" t="s">
        <v>90</v>
      </c>
      <c r="AY282" s="18" t="s">
        <v>143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8" t="s">
        <v>88</v>
      </c>
      <c r="BK282" s="232">
        <f>ROUND(I282*H282,2)</f>
        <v>0</v>
      </c>
      <c r="BL282" s="18" t="s">
        <v>150</v>
      </c>
      <c r="BM282" s="231" t="s">
        <v>312</v>
      </c>
    </row>
    <row r="283" s="2" customFormat="1">
      <c r="A283" s="39"/>
      <c r="B283" s="40"/>
      <c r="C283" s="41"/>
      <c r="D283" s="233" t="s">
        <v>152</v>
      </c>
      <c r="E283" s="41"/>
      <c r="F283" s="234" t="s">
        <v>313</v>
      </c>
      <c r="G283" s="41"/>
      <c r="H283" s="41"/>
      <c r="I283" s="235"/>
      <c r="J283" s="41"/>
      <c r="K283" s="41"/>
      <c r="L283" s="45"/>
      <c r="M283" s="236"/>
      <c r="N283" s="237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152</v>
      </c>
      <c r="AU283" s="18" t="s">
        <v>90</v>
      </c>
    </row>
    <row r="284" s="13" customFormat="1">
      <c r="A284" s="13"/>
      <c r="B284" s="238"/>
      <c r="C284" s="239"/>
      <c r="D284" s="233" t="s">
        <v>154</v>
      </c>
      <c r="E284" s="240" t="s">
        <v>1</v>
      </c>
      <c r="F284" s="241" t="s">
        <v>307</v>
      </c>
      <c r="G284" s="239"/>
      <c r="H284" s="242">
        <v>2.04</v>
      </c>
      <c r="I284" s="243"/>
      <c r="J284" s="239"/>
      <c r="K284" s="239"/>
      <c r="L284" s="244"/>
      <c r="M284" s="245"/>
      <c r="N284" s="246"/>
      <c r="O284" s="246"/>
      <c r="P284" s="246"/>
      <c r="Q284" s="246"/>
      <c r="R284" s="246"/>
      <c r="S284" s="246"/>
      <c r="T284" s="24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8" t="s">
        <v>154</v>
      </c>
      <c r="AU284" s="248" t="s">
        <v>90</v>
      </c>
      <c r="AV284" s="13" t="s">
        <v>90</v>
      </c>
      <c r="AW284" s="13" t="s">
        <v>36</v>
      </c>
      <c r="AX284" s="13" t="s">
        <v>80</v>
      </c>
      <c r="AY284" s="248" t="s">
        <v>143</v>
      </c>
    </row>
    <row r="285" s="13" customFormat="1">
      <c r="A285" s="13"/>
      <c r="B285" s="238"/>
      <c r="C285" s="239"/>
      <c r="D285" s="233" t="s">
        <v>154</v>
      </c>
      <c r="E285" s="240" t="s">
        <v>1</v>
      </c>
      <c r="F285" s="241" t="s">
        <v>308</v>
      </c>
      <c r="G285" s="239"/>
      <c r="H285" s="242">
        <v>7.04</v>
      </c>
      <c r="I285" s="243"/>
      <c r="J285" s="239"/>
      <c r="K285" s="239"/>
      <c r="L285" s="244"/>
      <c r="M285" s="245"/>
      <c r="N285" s="246"/>
      <c r="O285" s="246"/>
      <c r="P285" s="246"/>
      <c r="Q285" s="246"/>
      <c r="R285" s="246"/>
      <c r="S285" s="246"/>
      <c r="T285" s="24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8" t="s">
        <v>154</v>
      </c>
      <c r="AU285" s="248" t="s">
        <v>90</v>
      </c>
      <c r="AV285" s="13" t="s">
        <v>90</v>
      </c>
      <c r="AW285" s="13" t="s">
        <v>36</v>
      </c>
      <c r="AX285" s="13" t="s">
        <v>80</v>
      </c>
      <c r="AY285" s="248" t="s">
        <v>143</v>
      </c>
    </row>
    <row r="286" s="15" customFormat="1">
      <c r="A286" s="15"/>
      <c r="B286" s="259"/>
      <c r="C286" s="260"/>
      <c r="D286" s="233" t="s">
        <v>154</v>
      </c>
      <c r="E286" s="261" t="s">
        <v>1</v>
      </c>
      <c r="F286" s="262" t="s">
        <v>209</v>
      </c>
      <c r="G286" s="260"/>
      <c r="H286" s="263">
        <v>9.0800000000000001</v>
      </c>
      <c r="I286" s="264"/>
      <c r="J286" s="260"/>
      <c r="K286" s="260"/>
      <c r="L286" s="265"/>
      <c r="M286" s="266"/>
      <c r="N286" s="267"/>
      <c r="O286" s="267"/>
      <c r="P286" s="267"/>
      <c r="Q286" s="267"/>
      <c r="R286" s="267"/>
      <c r="S286" s="267"/>
      <c r="T286" s="268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9" t="s">
        <v>154</v>
      </c>
      <c r="AU286" s="269" t="s">
        <v>90</v>
      </c>
      <c r="AV286" s="15" t="s">
        <v>150</v>
      </c>
      <c r="AW286" s="15" t="s">
        <v>36</v>
      </c>
      <c r="AX286" s="15" t="s">
        <v>88</v>
      </c>
      <c r="AY286" s="269" t="s">
        <v>143</v>
      </c>
    </row>
    <row r="287" s="2" customFormat="1" ht="16.5" customHeight="1">
      <c r="A287" s="39"/>
      <c r="B287" s="40"/>
      <c r="C287" s="284" t="s">
        <v>314</v>
      </c>
      <c r="D287" s="284" t="s">
        <v>272</v>
      </c>
      <c r="E287" s="285" t="s">
        <v>315</v>
      </c>
      <c r="F287" s="286" t="s">
        <v>316</v>
      </c>
      <c r="G287" s="287" t="s">
        <v>275</v>
      </c>
      <c r="H287" s="288">
        <v>3.6600000000000001</v>
      </c>
      <c r="I287" s="289"/>
      <c r="J287" s="290">
        <f>ROUND(I287*H287,2)</f>
        <v>0</v>
      </c>
      <c r="K287" s="286" t="s">
        <v>1</v>
      </c>
      <c r="L287" s="291"/>
      <c r="M287" s="292" t="s">
        <v>1</v>
      </c>
      <c r="N287" s="293" t="s">
        <v>45</v>
      </c>
      <c r="O287" s="92"/>
      <c r="P287" s="229">
        <f>O287*H287</f>
        <v>0</v>
      </c>
      <c r="Q287" s="229">
        <v>0.001</v>
      </c>
      <c r="R287" s="229">
        <f>Q287*H287</f>
        <v>0.0036600000000000001</v>
      </c>
      <c r="S287" s="229">
        <v>0</v>
      </c>
      <c r="T287" s="230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1" t="s">
        <v>195</v>
      </c>
      <c r="AT287" s="231" t="s">
        <v>272</v>
      </c>
      <c r="AU287" s="231" t="s">
        <v>90</v>
      </c>
      <c r="AY287" s="18" t="s">
        <v>143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8" t="s">
        <v>88</v>
      </c>
      <c r="BK287" s="232">
        <f>ROUND(I287*H287,2)</f>
        <v>0</v>
      </c>
      <c r="BL287" s="18" t="s">
        <v>150</v>
      </c>
      <c r="BM287" s="231" t="s">
        <v>317</v>
      </c>
    </row>
    <row r="288" s="2" customFormat="1">
      <c r="A288" s="39"/>
      <c r="B288" s="40"/>
      <c r="C288" s="41"/>
      <c r="D288" s="233" t="s">
        <v>152</v>
      </c>
      <c r="E288" s="41"/>
      <c r="F288" s="234" t="s">
        <v>318</v>
      </c>
      <c r="G288" s="41"/>
      <c r="H288" s="41"/>
      <c r="I288" s="235"/>
      <c r="J288" s="41"/>
      <c r="K288" s="41"/>
      <c r="L288" s="45"/>
      <c r="M288" s="236"/>
      <c r="N288" s="237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152</v>
      </c>
      <c r="AU288" s="18" t="s">
        <v>90</v>
      </c>
    </row>
    <row r="289" s="14" customFormat="1">
      <c r="A289" s="14"/>
      <c r="B289" s="249"/>
      <c r="C289" s="250"/>
      <c r="D289" s="233" t="s">
        <v>154</v>
      </c>
      <c r="E289" s="251" t="s">
        <v>1</v>
      </c>
      <c r="F289" s="252" t="s">
        <v>300</v>
      </c>
      <c r="G289" s="250"/>
      <c r="H289" s="251" t="s">
        <v>1</v>
      </c>
      <c r="I289" s="253"/>
      <c r="J289" s="250"/>
      <c r="K289" s="250"/>
      <c r="L289" s="254"/>
      <c r="M289" s="255"/>
      <c r="N289" s="256"/>
      <c r="O289" s="256"/>
      <c r="P289" s="256"/>
      <c r="Q289" s="256"/>
      <c r="R289" s="256"/>
      <c r="S289" s="256"/>
      <c r="T289" s="25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8" t="s">
        <v>154</v>
      </c>
      <c r="AU289" s="258" t="s">
        <v>90</v>
      </c>
      <c r="AV289" s="14" t="s">
        <v>88</v>
      </c>
      <c r="AW289" s="14" t="s">
        <v>36</v>
      </c>
      <c r="AX289" s="14" t="s">
        <v>80</v>
      </c>
      <c r="AY289" s="258" t="s">
        <v>143</v>
      </c>
    </row>
    <row r="290" s="13" customFormat="1">
      <c r="A290" s="13"/>
      <c r="B290" s="238"/>
      <c r="C290" s="239"/>
      <c r="D290" s="233" t="s">
        <v>154</v>
      </c>
      <c r="E290" s="240" t="s">
        <v>1</v>
      </c>
      <c r="F290" s="241" t="s">
        <v>319</v>
      </c>
      <c r="G290" s="239"/>
      <c r="H290" s="242">
        <v>106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8" t="s">
        <v>154</v>
      </c>
      <c r="AU290" s="248" t="s">
        <v>90</v>
      </c>
      <c r="AV290" s="13" t="s">
        <v>90</v>
      </c>
      <c r="AW290" s="13" t="s">
        <v>36</v>
      </c>
      <c r="AX290" s="13" t="s">
        <v>80</v>
      </c>
      <c r="AY290" s="248" t="s">
        <v>143</v>
      </c>
    </row>
    <row r="291" s="13" customFormat="1">
      <c r="A291" s="13"/>
      <c r="B291" s="238"/>
      <c r="C291" s="239"/>
      <c r="D291" s="233" t="s">
        <v>154</v>
      </c>
      <c r="E291" s="240" t="s">
        <v>1</v>
      </c>
      <c r="F291" s="241" t="s">
        <v>320</v>
      </c>
      <c r="G291" s="239"/>
      <c r="H291" s="242">
        <v>16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8" t="s">
        <v>154</v>
      </c>
      <c r="AU291" s="248" t="s">
        <v>90</v>
      </c>
      <c r="AV291" s="13" t="s">
        <v>90</v>
      </c>
      <c r="AW291" s="13" t="s">
        <v>36</v>
      </c>
      <c r="AX291" s="13" t="s">
        <v>80</v>
      </c>
      <c r="AY291" s="248" t="s">
        <v>143</v>
      </c>
    </row>
    <row r="292" s="15" customFormat="1">
      <c r="A292" s="15"/>
      <c r="B292" s="259"/>
      <c r="C292" s="260"/>
      <c r="D292" s="233" t="s">
        <v>154</v>
      </c>
      <c r="E292" s="261" t="s">
        <v>1</v>
      </c>
      <c r="F292" s="262" t="s">
        <v>209</v>
      </c>
      <c r="G292" s="260"/>
      <c r="H292" s="263">
        <v>122</v>
      </c>
      <c r="I292" s="264"/>
      <c r="J292" s="260"/>
      <c r="K292" s="260"/>
      <c r="L292" s="265"/>
      <c r="M292" s="266"/>
      <c r="N292" s="267"/>
      <c r="O292" s="267"/>
      <c r="P292" s="267"/>
      <c r="Q292" s="267"/>
      <c r="R292" s="267"/>
      <c r="S292" s="267"/>
      <c r="T292" s="268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9" t="s">
        <v>154</v>
      </c>
      <c r="AU292" s="269" t="s">
        <v>90</v>
      </c>
      <c r="AV292" s="15" t="s">
        <v>150</v>
      </c>
      <c r="AW292" s="15" t="s">
        <v>36</v>
      </c>
      <c r="AX292" s="15" t="s">
        <v>88</v>
      </c>
      <c r="AY292" s="269" t="s">
        <v>143</v>
      </c>
    </row>
    <row r="293" s="13" customFormat="1">
      <c r="A293" s="13"/>
      <c r="B293" s="238"/>
      <c r="C293" s="239"/>
      <c r="D293" s="233" t="s">
        <v>154</v>
      </c>
      <c r="E293" s="239"/>
      <c r="F293" s="241" t="s">
        <v>321</v>
      </c>
      <c r="G293" s="239"/>
      <c r="H293" s="242">
        <v>3.6600000000000001</v>
      </c>
      <c r="I293" s="243"/>
      <c r="J293" s="239"/>
      <c r="K293" s="239"/>
      <c r="L293" s="244"/>
      <c r="M293" s="245"/>
      <c r="N293" s="246"/>
      <c r="O293" s="246"/>
      <c r="P293" s="246"/>
      <c r="Q293" s="246"/>
      <c r="R293" s="246"/>
      <c r="S293" s="246"/>
      <c r="T293" s="24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8" t="s">
        <v>154</v>
      </c>
      <c r="AU293" s="248" t="s">
        <v>90</v>
      </c>
      <c r="AV293" s="13" t="s">
        <v>90</v>
      </c>
      <c r="AW293" s="13" t="s">
        <v>4</v>
      </c>
      <c r="AX293" s="13" t="s">
        <v>88</v>
      </c>
      <c r="AY293" s="248" t="s">
        <v>143</v>
      </c>
    </row>
    <row r="294" s="2" customFormat="1" ht="24.15" customHeight="1">
      <c r="A294" s="39"/>
      <c r="B294" s="40"/>
      <c r="C294" s="220" t="s">
        <v>322</v>
      </c>
      <c r="D294" s="220" t="s">
        <v>145</v>
      </c>
      <c r="E294" s="221" t="s">
        <v>323</v>
      </c>
      <c r="F294" s="222" t="s">
        <v>324</v>
      </c>
      <c r="G294" s="223" t="s">
        <v>99</v>
      </c>
      <c r="H294" s="224">
        <v>0.073999999999999996</v>
      </c>
      <c r="I294" s="225"/>
      <c r="J294" s="226">
        <f>ROUND(I294*H294,2)</f>
        <v>0</v>
      </c>
      <c r="K294" s="222" t="s">
        <v>149</v>
      </c>
      <c r="L294" s="45"/>
      <c r="M294" s="227" t="s">
        <v>1</v>
      </c>
      <c r="N294" s="228" t="s">
        <v>45</v>
      </c>
      <c r="O294" s="92"/>
      <c r="P294" s="229">
        <f>O294*H294</f>
        <v>0</v>
      </c>
      <c r="Q294" s="229">
        <v>1.0556000000000001</v>
      </c>
      <c r="R294" s="229">
        <f>Q294*H294</f>
        <v>0.0781144</v>
      </c>
      <c r="S294" s="229">
        <v>0</v>
      </c>
      <c r="T294" s="23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1" t="s">
        <v>150</v>
      </c>
      <c r="AT294" s="231" t="s">
        <v>145</v>
      </c>
      <c r="AU294" s="231" t="s">
        <v>90</v>
      </c>
      <c r="AY294" s="18" t="s">
        <v>143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8" t="s">
        <v>88</v>
      </c>
      <c r="BK294" s="232">
        <f>ROUND(I294*H294,2)</f>
        <v>0</v>
      </c>
      <c r="BL294" s="18" t="s">
        <v>150</v>
      </c>
      <c r="BM294" s="231" t="s">
        <v>325</v>
      </c>
    </row>
    <row r="295" s="2" customFormat="1">
      <c r="A295" s="39"/>
      <c r="B295" s="40"/>
      <c r="C295" s="41"/>
      <c r="D295" s="233" t="s">
        <v>152</v>
      </c>
      <c r="E295" s="41"/>
      <c r="F295" s="234" t="s">
        <v>326</v>
      </c>
      <c r="G295" s="41"/>
      <c r="H295" s="41"/>
      <c r="I295" s="235"/>
      <c r="J295" s="41"/>
      <c r="K295" s="41"/>
      <c r="L295" s="45"/>
      <c r="M295" s="236"/>
      <c r="N295" s="237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152</v>
      </c>
      <c r="AU295" s="18" t="s">
        <v>90</v>
      </c>
    </row>
    <row r="296" s="14" customFormat="1">
      <c r="A296" s="14"/>
      <c r="B296" s="249"/>
      <c r="C296" s="250"/>
      <c r="D296" s="233" t="s">
        <v>154</v>
      </c>
      <c r="E296" s="251" t="s">
        <v>1</v>
      </c>
      <c r="F296" s="252" t="s">
        <v>300</v>
      </c>
      <c r="G296" s="250"/>
      <c r="H296" s="251" t="s">
        <v>1</v>
      </c>
      <c r="I296" s="253"/>
      <c r="J296" s="250"/>
      <c r="K296" s="250"/>
      <c r="L296" s="254"/>
      <c r="M296" s="255"/>
      <c r="N296" s="256"/>
      <c r="O296" s="256"/>
      <c r="P296" s="256"/>
      <c r="Q296" s="256"/>
      <c r="R296" s="256"/>
      <c r="S296" s="256"/>
      <c r="T296" s="25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8" t="s">
        <v>154</v>
      </c>
      <c r="AU296" s="258" t="s">
        <v>90</v>
      </c>
      <c r="AV296" s="14" t="s">
        <v>88</v>
      </c>
      <c r="AW296" s="14" t="s">
        <v>36</v>
      </c>
      <c r="AX296" s="14" t="s">
        <v>80</v>
      </c>
      <c r="AY296" s="258" t="s">
        <v>143</v>
      </c>
    </row>
    <row r="297" s="13" customFormat="1">
      <c r="A297" s="13"/>
      <c r="B297" s="238"/>
      <c r="C297" s="239"/>
      <c r="D297" s="233" t="s">
        <v>154</v>
      </c>
      <c r="E297" s="240" t="s">
        <v>1</v>
      </c>
      <c r="F297" s="241" t="s">
        <v>327</v>
      </c>
      <c r="G297" s="239"/>
      <c r="H297" s="242">
        <v>0.064000000000000001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8" t="s">
        <v>154</v>
      </c>
      <c r="AU297" s="248" t="s">
        <v>90</v>
      </c>
      <c r="AV297" s="13" t="s">
        <v>90</v>
      </c>
      <c r="AW297" s="13" t="s">
        <v>36</v>
      </c>
      <c r="AX297" s="13" t="s">
        <v>80</v>
      </c>
      <c r="AY297" s="248" t="s">
        <v>143</v>
      </c>
    </row>
    <row r="298" s="13" customFormat="1">
      <c r="A298" s="13"/>
      <c r="B298" s="238"/>
      <c r="C298" s="239"/>
      <c r="D298" s="233" t="s">
        <v>154</v>
      </c>
      <c r="E298" s="240" t="s">
        <v>1</v>
      </c>
      <c r="F298" s="241" t="s">
        <v>328</v>
      </c>
      <c r="G298" s="239"/>
      <c r="H298" s="242">
        <v>0.01</v>
      </c>
      <c r="I298" s="243"/>
      <c r="J298" s="239"/>
      <c r="K298" s="239"/>
      <c r="L298" s="244"/>
      <c r="M298" s="245"/>
      <c r="N298" s="246"/>
      <c r="O298" s="246"/>
      <c r="P298" s="246"/>
      <c r="Q298" s="246"/>
      <c r="R298" s="246"/>
      <c r="S298" s="246"/>
      <c r="T298" s="24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8" t="s">
        <v>154</v>
      </c>
      <c r="AU298" s="248" t="s">
        <v>90</v>
      </c>
      <c r="AV298" s="13" t="s">
        <v>90</v>
      </c>
      <c r="AW298" s="13" t="s">
        <v>36</v>
      </c>
      <c r="AX298" s="13" t="s">
        <v>80</v>
      </c>
      <c r="AY298" s="248" t="s">
        <v>143</v>
      </c>
    </row>
    <row r="299" s="15" customFormat="1">
      <c r="A299" s="15"/>
      <c r="B299" s="259"/>
      <c r="C299" s="260"/>
      <c r="D299" s="233" t="s">
        <v>154</v>
      </c>
      <c r="E299" s="261" t="s">
        <v>1</v>
      </c>
      <c r="F299" s="262" t="s">
        <v>209</v>
      </c>
      <c r="G299" s="260"/>
      <c r="H299" s="263">
        <v>0.073999999999999996</v>
      </c>
      <c r="I299" s="264"/>
      <c r="J299" s="260"/>
      <c r="K299" s="260"/>
      <c r="L299" s="265"/>
      <c r="M299" s="266"/>
      <c r="N299" s="267"/>
      <c r="O299" s="267"/>
      <c r="P299" s="267"/>
      <c r="Q299" s="267"/>
      <c r="R299" s="267"/>
      <c r="S299" s="267"/>
      <c r="T299" s="268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9" t="s">
        <v>154</v>
      </c>
      <c r="AU299" s="269" t="s">
        <v>90</v>
      </c>
      <c r="AV299" s="15" t="s">
        <v>150</v>
      </c>
      <c r="AW299" s="15" t="s">
        <v>36</v>
      </c>
      <c r="AX299" s="15" t="s">
        <v>88</v>
      </c>
      <c r="AY299" s="269" t="s">
        <v>143</v>
      </c>
    </row>
    <row r="300" s="2" customFormat="1" ht="24.15" customHeight="1">
      <c r="A300" s="39"/>
      <c r="B300" s="40"/>
      <c r="C300" s="220" t="s">
        <v>329</v>
      </c>
      <c r="D300" s="220" t="s">
        <v>145</v>
      </c>
      <c r="E300" s="221" t="s">
        <v>330</v>
      </c>
      <c r="F300" s="222" t="s">
        <v>331</v>
      </c>
      <c r="G300" s="223" t="s">
        <v>99</v>
      </c>
      <c r="H300" s="224">
        <v>0.057000000000000002</v>
      </c>
      <c r="I300" s="225"/>
      <c r="J300" s="226">
        <f>ROUND(I300*H300,2)</f>
        <v>0</v>
      </c>
      <c r="K300" s="222" t="s">
        <v>149</v>
      </c>
      <c r="L300" s="45"/>
      <c r="M300" s="227" t="s">
        <v>1</v>
      </c>
      <c r="N300" s="228" t="s">
        <v>45</v>
      </c>
      <c r="O300" s="92"/>
      <c r="P300" s="229">
        <f>O300*H300</f>
        <v>0</v>
      </c>
      <c r="Q300" s="229">
        <v>1.03955</v>
      </c>
      <c r="R300" s="229">
        <f>Q300*H300</f>
        <v>0.059254349999999997</v>
      </c>
      <c r="S300" s="229">
        <v>0</v>
      </c>
      <c r="T300" s="23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1" t="s">
        <v>150</v>
      </c>
      <c r="AT300" s="231" t="s">
        <v>145</v>
      </c>
      <c r="AU300" s="231" t="s">
        <v>90</v>
      </c>
      <c r="AY300" s="18" t="s">
        <v>143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8" t="s">
        <v>88</v>
      </c>
      <c r="BK300" s="232">
        <f>ROUND(I300*H300,2)</f>
        <v>0</v>
      </c>
      <c r="BL300" s="18" t="s">
        <v>150</v>
      </c>
      <c r="BM300" s="231" t="s">
        <v>332</v>
      </c>
    </row>
    <row r="301" s="2" customFormat="1">
      <c r="A301" s="39"/>
      <c r="B301" s="40"/>
      <c r="C301" s="41"/>
      <c r="D301" s="233" t="s">
        <v>152</v>
      </c>
      <c r="E301" s="41"/>
      <c r="F301" s="234" t="s">
        <v>333</v>
      </c>
      <c r="G301" s="41"/>
      <c r="H301" s="41"/>
      <c r="I301" s="235"/>
      <c r="J301" s="41"/>
      <c r="K301" s="41"/>
      <c r="L301" s="45"/>
      <c r="M301" s="236"/>
      <c r="N301" s="237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152</v>
      </c>
      <c r="AU301" s="18" t="s">
        <v>90</v>
      </c>
    </row>
    <row r="302" s="13" customFormat="1">
      <c r="A302" s="13"/>
      <c r="B302" s="238"/>
      <c r="C302" s="239"/>
      <c r="D302" s="233" t="s">
        <v>154</v>
      </c>
      <c r="E302" s="240" t="s">
        <v>1</v>
      </c>
      <c r="F302" s="241" t="s">
        <v>334</v>
      </c>
      <c r="G302" s="239"/>
      <c r="H302" s="242">
        <v>0.057000000000000002</v>
      </c>
      <c r="I302" s="243"/>
      <c r="J302" s="239"/>
      <c r="K302" s="239"/>
      <c r="L302" s="244"/>
      <c r="M302" s="245"/>
      <c r="N302" s="246"/>
      <c r="O302" s="246"/>
      <c r="P302" s="246"/>
      <c r="Q302" s="246"/>
      <c r="R302" s="246"/>
      <c r="S302" s="246"/>
      <c r="T302" s="24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8" t="s">
        <v>154</v>
      </c>
      <c r="AU302" s="248" t="s">
        <v>90</v>
      </c>
      <c r="AV302" s="13" t="s">
        <v>90</v>
      </c>
      <c r="AW302" s="13" t="s">
        <v>36</v>
      </c>
      <c r="AX302" s="13" t="s">
        <v>88</v>
      </c>
      <c r="AY302" s="248" t="s">
        <v>143</v>
      </c>
    </row>
    <row r="303" s="2" customFormat="1" ht="24.15" customHeight="1">
      <c r="A303" s="39"/>
      <c r="B303" s="40"/>
      <c r="C303" s="220" t="s">
        <v>335</v>
      </c>
      <c r="D303" s="220" t="s">
        <v>145</v>
      </c>
      <c r="E303" s="221" t="s">
        <v>336</v>
      </c>
      <c r="F303" s="222" t="s">
        <v>337</v>
      </c>
      <c r="G303" s="223" t="s">
        <v>107</v>
      </c>
      <c r="H303" s="224">
        <v>6.2599999999999998</v>
      </c>
      <c r="I303" s="225"/>
      <c r="J303" s="226">
        <f>ROUND(I303*H303,2)</f>
        <v>0</v>
      </c>
      <c r="K303" s="222" t="s">
        <v>1</v>
      </c>
      <c r="L303" s="45"/>
      <c r="M303" s="227" t="s">
        <v>1</v>
      </c>
      <c r="N303" s="228" t="s">
        <v>45</v>
      </c>
      <c r="O303" s="92"/>
      <c r="P303" s="229">
        <f>O303*H303</f>
        <v>0</v>
      </c>
      <c r="Q303" s="229">
        <v>0.86255000000000004</v>
      </c>
      <c r="R303" s="229">
        <f>Q303*H303</f>
        <v>5.3995629999999997</v>
      </c>
      <c r="S303" s="229">
        <v>0</v>
      </c>
      <c r="T303" s="23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1" t="s">
        <v>150</v>
      </c>
      <c r="AT303" s="231" t="s">
        <v>145</v>
      </c>
      <c r="AU303" s="231" t="s">
        <v>90</v>
      </c>
      <c r="AY303" s="18" t="s">
        <v>143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8" t="s">
        <v>88</v>
      </c>
      <c r="BK303" s="232">
        <f>ROUND(I303*H303,2)</f>
        <v>0</v>
      </c>
      <c r="BL303" s="18" t="s">
        <v>150</v>
      </c>
      <c r="BM303" s="231" t="s">
        <v>338</v>
      </c>
    </row>
    <row r="304" s="2" customFormat="1">
      <c r="A304" s="39"/>
      <c r="B304" s="40"/>
      <c r="C304" s="41"/>
      <c r="D304" s="233" t="s">
        <v>152</v>
      </c>
      <c r="E304" s="41"/>
      <c r="F304" s="234" t="s">
        <v>337</v>
      </c>
      <c r="G304" s="41"/>
      <c r="H304" s="41"/>
      <c r="I304" s="235"/>
      <c r="J304" s="41"/>
      <c r="K304" s="41"/>
      <c r="L304" s="45"/>
      <c r="M304" s="236"/>
      <c r="N304" s="237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152</v>
      </c>
      <c r="AU304" s="18" t="s">
        <v>90</v>
      </c>
    </row>
    <row r="305" s="2" customFormat="1">
      <c r="A305" s="39"/>
      <c r="B305" s="40"/>
      <c r="C305" s="41"/>
      <c r="D305" s="233" t="s">
        <v>339</v>
      </c>
      <c r="E305" s="41"/>
      <c r="F305" s="294" t="s">
        <v>340</v>
      </c>
      <c r="G305" s="41"/>
      <c r="H305" s="41"/>
      <c r="I305" s="235"/>
      <c r="J305" s="41"/>
      <c r="K305" s="41"/>
      <c r="L305" s="45"/>
      <c r="M305" s="236"/>
      <c r="N305" s="237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339</v>
      </c>
      <c r="AU305" s="18" t="s">
        <v>90</v>
      </c>
    </row>
    <row r="306" s="14" customFormat="1">
      <c r="A306" s="14"/>
      <c r="B306" s="249"/>
      <c r="C306" s="250"/>
      <c r="D306" s="233" t="s">
        <v>154</v>
      </c>
      <c r="E306" s="251" t="s">
        <v>1</v>
      </c>
      <c r="F306" s="252" t="s">
        <v>300</v>
      </c>
      <c r="G306" s="250"/>
      <c r="H306" s="251" t="s">
        <v>1</v>
      </c>
      <c r="I306" s="253"/>
      <c r="J306" s="250"/>
      <c r="K306" s="250"/>
      <c r="L306" s="254"/>
      <c r="M306" s="255"/>
      <c r="N306" s="256"/>
      <c r="O306" s="256"/>
      <c r="P306" s="256"/>
      <c r="Q306" s="256"/>
      <c r="R306" s="256"/>
      <c r="S306" s="256"/>
      <c r="T306" s="25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8" t="s">
        <v>154</v>
      </c>
      <c r="AU306" s="258" t="s">
        <v>90</v>
      </c>
      <c r="AV306" s="14" t="s">
        <v>88</v>
      </c>
      <c r="AW306" s="14" t="s">
        <v>36</v>
      </c>
      <c r="AX306" s="14" t="s">
        <v>80</v>
      </c>
      <c r="AY306" s="258" t="s">
        <v>143</v>
      </c>
    </row>
    <row r="307" s="14" customFormat="1">
      <c r="A307" s="14"/>
      <c r="B307" s="249"/>
      <c r="C307" s="250"/>
      <c r="D307" s="233" t="s">
        <v>154</v>
      </c>
      <c r="E307" s="251" t="s">
        <v>1</v>
      </c>
      <c r="F307" s="252" t="s">
        <v>341</v>
      </c>
      <c r="G307" s="250"/>
      <c r="H307" s="251" t="s">
        <v>1</v>
      </c>
      <c r="I307" s="253"/>
      <c r="J307" s="250"/>
      <c r="K307" s="250"/>
      <c r="L307" s="254"/>
      <c r="M307" s="255"/>
      <c r="N307" s="256"/>
      <c r="O307" s="256"/>
      <c r="P307" s="256"/>
      <c r="Q307" s="256"/>
      <c r="R307" s="256"/>
      <c r="S307" s="256"/>
      <c r="T307" s="25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8" t="s">
        <v>154</v>
      </c>
      <c r="AU307" s="258" t="s">
        <v>90</v>
      </c>
      <c r="AV307" s="14" t="s">
        <v>88</v>
      </c>
      <c r="AW307" s="14" t="s">
        <v>36</v>
      </c>
      <c r="AX307" s="14" t="s">
        <v>80</v>
      </c>
      <c r="AY307" s="258" t="s">
        <v>143</v>
      </c>
    </row>
    <row r="308" s="13" customFormat="1">
      <c r="A308" s="13"/>
      <c r="B308" s="238"/>
      <c r="C308" s="239"/>
      <c r="D308" s="233" t="s">
        <v>154</v>
      </c>
      <c r="E308" s="240" t="s">
        <v>1</v>
      </c>
      <c r="F308" s="241" t="s">
        <v>342</v>
      </c>
      <c r="G308" s="239"/>
      <c r="H308" s="242">
        <v>6.0540000000000003</v>
      </c>
      <c r="I308" s="243"/>
      <c r="J308" s="239"/>
      <c r="K308" s="239"/>
      <c r="L308" s="244"/>
      <c r="M308" s="245"/>
      <c r="N308" s="246"/>
      <c r="O308" s="246"/>
      <c r="P308" s="246"/>
      <c r="Q308" s="246"/>
      <c r="R308" s="246"/>
      <c r="S308" s="246"/>
      <c r="T308" s="24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8" t="s">
        <v>154</v>
      </c>
      <c r="AU308" s="248" t="s">
        <v>90</v>
      </c>
      <c r="AV308" s="13" t="s">
        <v>90</v>
      </c>
      <c r="AW308" s="13" t="s">
        <v>36</v>
      </c>
      <c r="AX308" s="13" t="s">
        <v>80</v>
      </c>
      <c r="AY308" s="248" t="s">
        <v>143</v>
      </c>
    </row>
    <row r="309" s="14" customFormat="1">
      <c r="A309" s="14"/>
      <c r="B309" s="249"/>
      <c r="C309" s="250"/>
      <c r="D309" s="233" t="s">
        <v>154</v>
      </c>
      <c r="E309" s="251" t="s">
        <v>1</v>
      </c>
      <c r="F309" s="252" t="s">
        <v>343</v>
      </c>
      <c r="G309" s="250"/>
      <c r="H309" s="251" t="s">
        <v>1</v>
      </c>
      <c r="I309" s="253"/>
      <c r="J309" s="250"/>
      <c r="K309" s="250"/>
      <c r="L309" s="254"/>
      <c r="M309" s="255"/>
      <c r="N309" s="256"/>
      <c r="O309" s="256"/>
      <c r="P309" s="256"/>
      <c r="Q309" s="256"/>
      <c r="R309" s="256"/>
      <c r="S309" s="256"/>
      <c r="T309" s="25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8" t="s">
        <v>154</v>
      </c>
      <c r="AU309" s="258" t="s">
        <v>90</v>
      </c>
      <c r="AV309" s="14" t="s">
        <v>88</v>
      </c>
      <c r="AW309" s="14" t="s">
        <v>36</v>
      </c>
      <c r="AX309" s="14" t="s">
        <v>80</v>
      </c>
      <c r="AY309" s="258" t="s">
        <v>143</v>
      </c>
    </row>
    <row r="310" s="13" customFormat="1">
      <c r="A310" s="13"/>
      <c r="B310" s="238"/>
      <c r="C310" s="239"/>
      <c r="D310" s="233" t="s">
        <v>154</v>
      </c>
      <c r="E310" s="240" t="s">
        <v>1</v>
      </c>
      <c r="F310" s="241" t="s">
        <v>344</v>
      </c>
      <c r="G310" s="239"/>
      <c r="H310" s="242">
        <v>0.20599999999999999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8" t="s">
        <v>154</v>
      </c>
      <c r="AU310" s="248" t="s">
        <v>90</v>
      </c>
      <c r="AV310" s="13" t="s">
        <v>90</v>
      </c>
      <c r="AW310" s="13" t="s">
        <v>36</v>
      </c>
      <c r="AX310" s="13" t="s">
        <v>80</v>
      </c>
      <c r="AY310" s="248" t="s">
        <v>143</v>
      </c>
    </row>
    <row r="311" s="15" customFormat="1">
      <c r="A311" s="15"/>
      <c r="B311" s="259"/>
      <c r="C311" s="260"/>
      <c r="D311" s="233" t="s">
        <v>154</v>
      </c>
      <c r="E311" s="261" t="s">
        <v>1</v>
      </c>
      <c r="F311" s="262" t="s">
        <v>209</v>
      </c>
      <c r="G311" s="260"/>
      <c r="H311" s="263">
        <v>6.2599999999999998</v>
      </c>
      <c r="I311" s="264"/>
      <c r="J311" s="260"/>
      <c r="K311" s="260"/>
      <c r="L311" s="265"/>
      <c r="M311" s="266"/>
      <c r="N311" s="267"/>
      <c r="O311" s="267"/>
      <c r="P311" s="267"/>
      <c r="Q311" s="267"/>
      <c r="R311" s="267"/>
      <c r="S311" s="267"/>
      <c r="T311" s="268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9" t="s">
        <v>154</v>
      </c>
      <c r="AU311" s="269" t="s">
        <v>90</v>
      </c>
      <c r="AV311" s="15" t="s">
        <v>150</v>
      </c>
      <c r="AW311" s="15" t="s">
        <v>36</v>
      </c>
      <c r="AX311" s="15" t="s">
        <v>88</v>
      </c>
      <c r="AY311" s="269" t="s">
        <v>143</v>
      </c>
    </row>
    <row r="312" s="2" customFormat="1" ht="16.5" customHeight="1">
      <c r="A312" s="39"/>
      <c r="B312" s="40"/>
      <c r="C312" s="284" t="s">
        <v>345</v>
      </c>
      <c r="D312" s="284" t="s">
        <v>272</v>
      </c>
      <c r="E312" s="285" t="s">
        <v>346</v>
      </c>
      <c r="F312" s="286" t="s">
        <v>347</v>
      </c>
      <c r="G312" s="287" t="s">
        <v>148</v>
      </c>
      <c r="H312" s="288">
        <v>15.651</v>
      </c>
      <c r="I312" s="289"/>
      <c r="J312" s="290">
        <f>ROUND(I312*H312,2)</f>
        <v>0</v>
      </c>
      <c r="K312" s="286" t="s">
        <v>149</v>
      </c>
      <c r="L312" s="291"/>
      <c r="M312" s="292" t="s">
        <v>1</v>
      </c>
      <c r="N312" s="293" t="s">
        <v>45</v>
      </c>
      <c r="O312" s="92"/>
      <c r="P312" s="229">
        <f>O312*H312</f>
        <v>0</v>
      </c>
      <c r="Q312" s="229">
        <v>0.77000000000000002</v>
      </c>
      <c r="R312" s="229">
        <f>Q312*H312</f>
        <v>12.051270000000001</v>
      </c>
      <c r="S312" s="229">
        <v>0</v>
      </c>
      <c r="T312" s="230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1" t="s">
        <v>195</v>
      </c>
      <c r="AT312" s="231" t="s">
        <v>272</v>
      </c>
      <c r="AU312" s="231" t="s">
        <v>90</v>
      </c>
      <c r="AY312" s="18" t="s">
        <v>143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8" t="s">
        <v>88</v>
      </c>
      <c r="BK312" s="232">
        <f>ROUND(I312*H312,2)</f>
        <v>0</v>
      </c>
      <c r="BL312" s="18" t="s">
        <v>150</v>
      </c>
      <c r="BM312" s="231" t="s">
        <v>348</v>
      </c>
    </row>
    <row r="313" s="2" customFormat="1">
      <c r="A313" s="39"/>
      <c r="B313" s="40"/>
      <c r="C313" s="41"/>
      <c r="D313" s="233" t="s">
        <v>152</v>
      </c>
      <c r="E313" s="41"/>
      <c r="F313" s="234" t="s">
        <v>347</v>
      </c>
      <c r="G313" s="41"/>
      <c r="H313" s="41"/>
      <c r="I313" s="235"/>
      <c r="J313" s="41"/>
      <c r="K313" s="41"/>
      <c r="L313" s="45"/>
      <c r="M313" s="236"/>
      <c r="N313" s="237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152</v>
      </c>
      <c r="AU313" s="18" t="s">
        <v>90</v>
      </c>
    </row>
    <row r="314" s="14" customFormat="1">
      <c r="A314" s="14"/>
      <c r="B314" s="249"/>
      <c r="C314" s="250"/>
      <c r="D314" s="233" t="s">
        <v>154</v>
      </c>
      <c r="E314" s="251" t="s">
        <v>1</v>
      </c>
      <c r="F314" s="252" t="s">
        <v>300</v>
      </c>
      <c r="G314" s="250"/>
      <c r="H314" s="251" t="s">
        <v>1</v>
      </c>
      <c r="I314" s="253"/>
      <c r="J314" s="250"/>
      <c r="K314" s="250"/>
      <c r="L314" s="254"/>
      <c r="M314" s="255"/>
      <c r="N314" s="256"/>
      <c r="O314" s="256"/>
      <c r="P314" s="256"/>
      <c r="Q314" s="256"/>
      <c r="R314" s="256"/>
      <c r="S314" s="256"/>
      <c r="T314" s="257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8" t="s">
        <v>154</v>
      </c>
      <c r="AU314" s="258" t="s">
        <v>90</v>
      </c>
      <c r="AV314" s="14" t="s">
        <v>88</v>
      </c>
      <c r="AW314" s="14" t="s">
        <v>36</v>
      </c>
      <c r="AX314" s="14" t="s">
        <v>80</v>
      </c>
      <c r="AY314" s="258" t="s">
        <v>143</v>
      </c>
    </row>
    <row r="315" s="14" customFormat="1">
      <c r="A315" s="14"/>
      <c r="B315" s="249"/>
      <c r="C315" s="250"/>
      <c r="D315" s="233" t="s">
        <v>154</v>
      </c>
      <c r="E315" s="251" t="s">
        <v>1</v>
      </c>
      <c r="F315" s="252" t="s">
        <v>341</v>
      </c>
      <c r="G315" s="250"/>
      <c r="H315" s="251" t="s">
        <v>1</v>
      </c>
      <c r="I315" s="253"/>
      <c r="J315" s="250"/>
      <c r="K315" s="250"/>
      <c r="L315" s="254"/>
      <c r="M315" s="255"/>
      <c r="N315" s="256"/>
      <c r="O315" s="256"/>
      <c r="P315" s="256"/>
      <c r="Q315" s="256"/>
      <c r="R315" s="256"/>
      <c r="S315" s="256"/>
      <c r="T315" s="257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8" t="s">
        <v>154</v>
      </c>
      <c r="AU315" s="258" t="s">
        <v>90</v>
      </c>
      <c r="AV315" s="14" t="s">
        <v>88</v>
      </c>
      <c r="AW315" s="14" t="s">
        <v>36</v>
      </c>
      <c r="AX315" s="14" t="s">
        <v>80</v>
      </c>
      <c r="AY315" s="258" t="s">
        <v>143</v>
      </c>
    </row>
    <row r="316" s="13" customFormat="1">
      <c r="A316" s="13"/>
      <c r="B316" s="238"/>
      <c r="C316" s="239"/>
      <c r="D316" s="233" t="s">
        <v>154</v>
      </c>
      <c r="E316" s="240" t="s">
        <v>1</v>
      </c>
      <c r="F316" s="241" t="s">
        <v>349</v>
      </c>
      <c r="G316" s="239"/>
      <c r="H316" s="242">
        <v>15.135999999999999</v>
      </c>
      <c r="I316" s="243"/>
      <c r="J316" s="239"/>
      <c r="K316" s="239"/>
      <c r="L316" s="244"/>
      <c r="M316" s="245"/>
      <c r="N316" s="246"/>
      <c r="O316" s="246"/>
      <c r="P316" s="246"/>
      <c r="Q316" s="246"/>
      <c r="R316" s="246"/>
      <c r="S316" s="246"/>
      <c r="T316" s="24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8" t="s">
        <v>154</v>
      </c>
      <c r="AU316" s="248" t="s">
        <v>90</v>
      </c>
      <c r="AV316" s="13" t="s">
        <v>90</v>
      </c>
      <c r="AW316" s="13" t="s">
        <v>36</v>
      </c>
      <c r="AX316" s="13" t="s">
        <v>80</v>
      </c>
      <c r="AY316" s="248" t="s">
        <v>143</v>
      </c>
    </row>
    <row r="317" s="14" customFormat="1">
      <c r="A317" s="14"/>
      <c r="B317" s="249"/>
      <c r="C317" s="250"/>
      <c r="D317" s="233" t="s">
        <v>154</v>
      </c>
      <c r="E317" s="251" t="s">
        <v>1</v>
      </c>
      <c r="F317" s="252" t="s">
        <v>343</v>
      </c>
      <c r="G317" s="250"/>
      <c r="H317" s="251" t="s">
        <v>1</v>
      </c>
      <c r="I317" s="253"/>
      <c r="J317" s="250"/>
      <c r="K317" s="250"/>
      <c r="L317" s="254"/>
      <c r="M317" s="255"/>
      <c r="N317" s="256"/>
      <c r="O317" s="256"/>
      <c r="P317" s="256"/>
      <c r="Q317" s="256"/>
      <c r="R317" s="256"/>
      <c r="S317" s="256"/>
      <c r="T317" s="25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8" t="s">
        <v>154</v>
      </c>
      <c r="AU317" s="258" t="s">
        <v>90</v>
      </c>
      <c r="AV317" s="14" t="s">
        <v>88</v>
      </c>
      <c r="AW317" s="14" t="s">
        <v>36</v>
      </c>
      <c r="AX317" s="14" t="s">
        <v>80</v>
      </c>
      <c r="AY317" s="258" t="s">
        <v>143</v>
      </c>
    </row>
    <row r="318" s="13" customFormat="1">
      <c r="A318" s="13"/>
      <c r="B318" s="238"/>
      <c r="C318" s="239"/>
      <c r="D318" s="233" t="s">
        <v>154</v>
      </c>
      <c r="E318" s="240" t="s">
        <v>1</v>
      </c>
      <c r="F318" s="241" t="s">
        <v>350</v>
      </c>
      <c r="G318" s="239"/>
      <c r="H318" s="242">
        <v>0.51500000000000001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8" t="s">
        <v>154</v>
      </c>
      <c r="AU318" s="248" t="s">
        <v>90</v>
      </c>
      <c r="AV318" s="13" t="s">
        <v>90</v>
      </c>
      <c r="AW318" s="13" t="s">
        <v>36</v>
      </c>
      <c r="AX318" s="13" t="s">
        <v>80</v>
      </c>
      <c r="AY318" s="248" t="s">
        <v>143</v>
      </c>
    </row>
    <row r="319" s="15" customFormat="1">
      <c r="A319" s="15"/>
      <c r="B319" s="259"/>
      <c r="C319" s="260"/>
      <c r="D319" s="233" t="s">
        <v>154</v>
      </c>
      <c r="E319" s="261" t="s">
        <v>1</v>
      </c>
      <c r="F319" s="262" t="s">
        <v>209</v>
      </c>
      <c r="G319" s="260"/>
      <c r="H319" s="263">
        <v>15.651</v>
      </c>
      <c r="I319" s="264"/>
      <c r="J319" s="260"/>
      <c r="K319" s="260"/>
      <c r="L319" s="265"/>
      <c r="M319" s="266"/>
      <c r="N319" s="267"/>
      <c r="O319" s="267"/>
      <c r="P319" s="267"/>
      <c r="Q319" s="267"/>
      <c r="R319" s="267"/>
      <c r="S319" s="267"/>
      <c r="T319" s="268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9" t="s">
        <v>154</v>
      </c>
      <c r="AU319" s="269" t="s">
        <v>90</v>
      </c>
      <c r="AV319" s="15" t="s">
        <v>150</v>
      </c>
      <c r="AW319" s="15" t="s">
        <v>36</v>
      </c>
      <c r="AX319" s="15" t="s">
        <v>88</v>
      </c>
      <c r="AY319" s="269" t="s">
        <v>143</v>
      </c>
    </row>
    <row r="320" s="12" customFormat="1" ht="22.8" customHeight="1">
      <c r="A320" s="12"/>
      <c r="B320" s="204"/>
      <c r="C320" s="205"/>
      <c r="D320" s="206" t="s">
        <v>79</v>
      </c>
      <c r="E320" s="218" t="s">
        <v>150</v>
      </c>
      <c r="F320" s="218" t="s">
        <v>351</v>
      </c>
      <c r="G320" s="205"/>
      <c r="H320" s="205"/>
      <c r="I320" s="208"/>
      <c r="J320" s="219">
        <f>BK320</f>
        <v>0</v>
      </c>
      <c r="K320" s="205"/>
      <c r="L320" s="210"/>
      <c r="M320" s="211"/>
      <c r="N320" s="212"/>
      <c r="O320" s="212"/>
      <c r="P320" s="213">
        <f>SUM(P321:P369)</f>
        <v>0</v>
      </c>
      <c r="Q320" s="212"/>
      <c r="R320" s="213">
        <f>SUM(R321:R369)</f>
        <v>330.50892455999997</v>
      </c>
      <c r="S320" s="212"/>
      <c r="T320" s="214">
        <f>SUM(T321:T369)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15" t="s">
        <v>88</v>
      </c>
      <c r="AT320" s="216" t="s">
        <v>79</v>
      </c>
      <c r="AU320" s="216" t="s">
        <v>88</v>
      </c>
      <c r="AY320" s="215" t="s">
        <v>143</v>
      </c>
      <c r="BK320" s="217">
        <f>SUM(BK321:BK369)</f>
        <v>0</v>
      </c>
    </row>
    <row r="321" s="2" customFormat="1" ht="24.15" customHeight="1">
      <c r="A321" s="39"/>
      <c r="B321" s="40"/>
      <c r="C321" s="220" t="s">
        <v>352</v>
      </c>
      <c r="D321" s="220" t="s">
        <v>145</v>
      </c>
      <c r="E321" s="221" t="s">
        <v>353</v>
      </c>
      <c r="F321" s="222" t="s">
        <v>354</v>
      </c>
      <c r="G321" s="223" t="s">
        <v>148</v>
      </c>
      <c r="H321" s="224">
        <v>15.6</v>
      </c>
      <c r="I321" s="225"/>
      <c r="J321" s="226">
        <f>ROUND(I321*H321,2)</f>
        <v>0</v>
      </c>
      <c r="K321" s="222" t="s">
        <v>149</v>
      </c>
      <c r="L321" s="45"/>
      <c r="M321" s="227" t="s">
        <v>1</v>
      </c>
      <c r="N321" s="228" t="s">
        <v>45</v>
      </c>
      <c r="O321" s="92"/>
      <c r="P321" s="229">
        <f>O321*H321</f>
        <v>0</v>
      </c>
      <c r="Q321" s="229">
        <v>0</v>
      </c>
      <c r="R321" s="229">
        <f>Q321*H321</f>
        <v>0</v>
      </c>
      <c r="S321" s="229">
        <v>0</v>
      </c>
      <c r="T321" s="230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1" t="s">
        <v>150</v>
      </c>
      <c r="AT321" s="231" t="s">
        <v>145</v>
      </c>
      <c r="AU321" s="231" t="s">
        <v>90</v>
      </c>
      <c r="AY321" s="18" t="s">
        <v>143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8" t="s">
        <v>88</v>
      </c>
      <c r="BK321" s="232">
        <f>ROUND(I321*H321,2)</f>
        <v>0</v>
      </c>
      <c r="BL321" s="18" t="s">
        <v>150</v>
      </c>
      <c r="BM321" s="231" t="s">
        <v>355</v>
      </c>
    </row>
    <row r="322" s="2" customFormat="1">
      <c r="A322" s="39"/>
      <c r="B322" s="40"/>
      <c r="C322" s="41"/>
      <c r="D322" s="233" t="s">
        <v>152</v>
      </c>
      <c r="E322" s="41"/>
      <c r="F322" s="234" t="s">
        <v>356</v>
      </c>
      <c r="G322" s="41"/>
      <c r="H322" s="41"/>
      <c r="I322" s="235"/>
      <c r="J322" s="41"/>
      <c r="K322" s="41"/>
      <c r="L322" s="45"/>
      <c r="M322" s="236"/>
      <c r="N322" s="237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152</v>
      </c>
      <c r="AU322" s="18" t="s">
        <v>90</v>
      </c>
    </row>
    <row r="323" s="14" customFormat="1">
      <c r="A323" s="14"/>
      <c r="B323" s="249"/>
      <c r="C323" s="250"/>
      <c r="D323" s="233" t="s">
        <v>154</v>
      </c>
      <c r="E323" s="251" t="s">
        <v>1</v>
      </c>
      <c r="F323" s="252" t="s">
        <v>357</v>
      </c>
      <c r="G323" s="250"/>
      <c r="H323" s="251" t="s">
        <v>1</v>
      </c>
      <c r="I323" s="253"/>
      <c r="J323" s="250"/>
      <c r="K323" s="250"/>
      <c r="L323" s="254"/>
      <c r="M323" s="255"/>
      <c r="N323" s="256"/>
      <c r="O323" s="256"/>
      <c r="P323" s="256"/>
      <c r="Q323" s="256"/>
      <c r="R323" s="256"/>
      <c r="S323" s="256"/>
      <c r="T323" s="25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8" t="s">
        <v>154</v>
      </c>
      <c r="AU323" s="258" t="s">
        <v>90</v>
      </c>
      <c r="AV323" s="14" t="s">
        <v>88</v>
      </c>
      <c r="AW323" s="14" t="s">
        <v>36</v>
      </c>
      <c r="AX323" s="14" t="s">
        <v>80</v>
      </c>
      <c r="AY323" s="258" t="s">
        <v>143</v>
      </c>
    </row>
    <row r="324" s="13" customFormat="1">
      <c r="A324" s="13"/>
      <c r="B324" s="238"/>
      <c r="C324" s="239"/>
      <c r="D324" s="233" t="s">
        <v>154</v>
      </c>
      <c r="E324" s="240" t="s">
        <v>1</v>
      </c>
      <c r="F324" s="241" t="s">
        <v>358</v>
      </c>
      <c r="G324" s="239"/>
      <c r="H324" s="242">
        <v>7.7999999999999998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8" t="s">
        <v>154</v>
      </c>
      <c r="AU324" s="248" t="s">
        <v>90</v>
      </c>
      <c r="AV324" s="13" t="s">
        <v>90</v>
      </c>
      <c r="AW324" s="13" t="s">
        <v>36</v>
      </c>
      <c r="AX324" s="13" t="s">
        <v>80</v>
      </c>
      <c r="AY324" s="248" t="s">
        <v>143</v>
      </c>
    </row>
    <row r="325" s="13" customFormat="1">
      <c r="A325" s="13"/>
      <c r="B325" s="238"/>
      <c r="C325" s="239"/>
      <c r="D325" s="233" t="s">
        <v>154</v>
      </c>
      <c r="E325" s="240" t="s">
        <v>1</v>
      </c>
      <c r="F325" s="241" t="s">
        <v>358</v>
      </c>
      <c r="G325" s="239"/>
      <c r="H325" s="242">
        <v>7.7999999999999998</v>
      </c>
      <c r="I325" s="243"/>
      <c r="J325" s="239"/>
      <c r="K325" s="239"/>
      <c r="L325" s="244"/>
      <c r="M325" s="245"/>
      <c r="N325" s="246"/>
      <c r="O325" s="246"/>
      <c r="P325" s="246"/>
      <c r="Q325" s="246"/>
      <c r="R325" s="246"/>
      <c r="S325" s="246"/>
      <c r="T325" s="24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8" t="s">
        <v>154</v>
      </c>
      <c r="AU325" s="248" t="s">
        <v>90</v>
      </c>
      <c r="AV325" s="13" t="s">
        <v>90</v>
      </c>
      <c r="AW325" s="13" t="s">
        <v>36</v>
      </c>
      <c r="AX325" s="13" t="s">
        <v>80</v>
      </c>
      <c r="AY325" s="248" t="s">
        <v>143</v>
      </c>
    </row>
    <row r="326" s="15" customFormat="1">
      <c r="A326" s="15"/>
      <c r="B326" s="259"/>
      <c r="C326" s="260"/>
      <c r="D326" s="233" t="s">
        <v>154</v>
      </c>
      <c r="E326" s="261" t="s">
        <v>1</v>
      </c>
      <c r="F326" s="262" t="s">
        <v>209</v>
      </c>
      <c r="G326" s="260"/>
      <c r="H326" s="263">
        <v>15.6</v>
      </c>
      <c r="I326" s="264"/>
      <c r="J326" s="260"/>
      <c r="K326" s="260"/>
      <c r="L326" s="265"/>
      <c r="M326" s="266"/>
      <c r="N326" s="267"/>
      <c r="O326" s="267"/>
      <c r="P326" s="267"/>
      <c r="Q326" s="267"/>
      <c r="R326" s="267"/>
      <c r="S326" s="267"/>
      <c r="T326" s="268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9" t="s">
        <v>154</v>
      </c>
      <c r="AU326" s="269" t="s">
        <v>90</v>
      </c>
      <c r="AV326" s="15" t="s">
        <v>150</v>
      </c>
      <c r="AW326" s="15" t="s">
        <v>36</v>
      </c>
      <c r="AX326" s="15" t="s">
        <v>88</v>
      </c>
      <c r="AY326" s="269" t="s">
        <v>143</v>
      </c>
    </row>
    <row r="327" s="2" customFormat="1" ht="33" customHeight="1">
      <c r="A327" s="39"/>
      <c r="B327" s="40"/>
      <c r="C327" s="220" t="s">
        <v>359</v>
      </c>
      <c r="D327" s="220" t="s">
        <v>145</v>
      </c>
      <c r="E327" s="221" t="s">
        <v>360</v>
      </c>
      <c r="F327" s="222" t="s">
        <v>361</v>
      </c>
      <c r="G327" s="223" t="s">
        <v>107</v>
      </c>
      <c r="H327" s="224">
        <v>17.068999999999999</v>
      </c>
      <c r="I327" s="225"/>
      <c r="J327" s="226">
        <f>ROUND(I327*H327,2)</f>
        <v>0</v>
      </c>
      <c r="K327" s="222" t="s">
        <v>149</v>
      </c>
      <c r="L327" s="45"/>
      <c r="M327" s="227" t="s">
        <v>1</v>
      </c>
      <c r="N327" s="228" t="s">
        <v>45</v>
      </c>
      <c r="O327" s="92"/>
      <c r="P327" s="229">
        <f>O327*H327</f>
        <v>0</v>
      </c>
      <c r="Q327" s="229">
        <v>1.8899999999999999</v>
      </c>
      <c r="R327" s="229">
        <f>Q327*H327</f>
        <v>32.260409999999993</v>
      </c>
      <c r="S327" s="229">
        <v>0</v>
      </c>
      <c r="T327" s="230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1" t="s">
        <v>150</v>
      </c>
      <c r="AT327" s="231" t="s">
        <v>145</v>
      </c>
      <c r="AU327" s="231" t="s">
        <v>90</v>
      </c>
      <c r="AY327" s="18" t="s">
        <v>143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8" t="s">
        <v>88</v>
      </c>
      <c r="BK327" s="232">
        <f>ROUND(I327*H327,2)</f>
        <v>0</v>
      </c>
      <c r="BL327" s="18" t="s">
        <v>150</v>
      </c>
      <c r="BM327" s="231" t="s">
        <v>362</v>
      </c>
    </row>
    <row r="328" s="2" customFormat="1">
      <c r="A328" s="39"/>
      <c r="B328" s="40"/>
      <c r="C328" s="41"/>
      <c r="D328" s="233" t="s">
        <v>152</v>
      </c>
      <c r="E328" s="41"/>
      <c r="F328" s="234" t="s">
        <v>363</v>
      </c>
      <c r="G328" s="41"/>
      <c r="H328" s="41"/>
      <c r="I328" s="235"/>
      <c r="J328" s="41"/>
      <c r="K328" s="41"/>
      <c r="L328" s="45"/>
      <c r="M328" s="236"/>
      <c r="N328" s="237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152</v>
      </c>
      <c r="AU328" s="18" t="s">
        <v>90</v>
      </c>
    </row>
    <row r="329" s="13" customFormat="1">
      <c r="A329" s="13"/>
      <c r="B329" s="238"/>
      <c r="C329" s="239"/>
      <c r="D329" s="233" t="s">
        <v>154</v>
      </c>
      <c r="E329" s="240" t="s">
        <v>1</v>
      </c>
      <c r="F329" s="241" t="s">
        <v>364</v>
      </c>
      <c r="G329" s="239"/>
      <c r="H329" s="242">
        <v>17.068999999999999</v>
      </c>
      <c r="I329" s="243"/>
      <c r="J329" s="239"/>
      <c r="K329" s="239"/>
      <c r="L329" s="244"/>
      <c r="M329" s="245"/>
      <c r="N329" s="246"/>
      <c r="O329" s="246"/>
      <c r="P329" s="246"/>
      <c r="Q329" s="246"/>
      <c r="R329" s="246"/>
      <c r="S329" s="246"/>
      <c r="T329" s="24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8" t="s">
        <v>154</v>
      </c>
      <c r="AU329" s="248" t="s">
        <v>90</v>
      </c>
      <c r="AV329" s="13" t="s">
        <v>90</v>
      </c>
      <c r="AW329" s="13" t="s">
        <v>36</v>
      </c>
      <c r="AX329" s="13" t="s">
        <v>88</v>
      </c>
      <c r="AY329" s="248" t="s">
        <v>143</v>
      </c>
    </row>
    <row r="330" s="2" customFormat="1" ht="24.15" customHeight="1">
      <c r="A330" s="39"/>
      <c r="B330" s="40"/>
      <c r="C330" s="220" t="s">
        <v>365</v>
      </c>
      <c r="D330" s="220" t="s">
        <v>145</v>
      </c>
      <c r="E330" s="221" t="s">
        <v>366</v>
      </c>
      <c r="F330" s="222" t="s">
        <v>367</v>
      </c>
      <c r="G330" s="223" t="s">
        <v>107</v>
      </c>
      <c r="H330" s="224">
        <v>18.831</v>
      </c>
      <c r="I330" s="225"/>
      <c r="J330" s="226">
        <f>ROUND(I330*H330,2)</f>
        <v>0</v>
      </c>
      <c r="K330" s="222" t="s">
        <v>149</v>
      </c>
      <c r="L330" s="45"/>
      <c r="M330" s="227" t="s">
        <v>1</v>
      </c>
      <c r="N330" s="228" t="s">
        <v>45</v>
      </c>
      <c r="O330" s="92"/>
      <c r="P330" s="229">
        <f>O330*H330</f>
        <v>0</v>
      </c>
      <c r="Q330" s="229">
        <v>2.4340799999999998</v>
      </c>
      <c r="R330" s="229">
        <f>Q330*H330</f>
        <v>45.836160479999997</v>
      </c>
      <c r="S330" s="229">
        <v>0</v>
      </c>
      <c r="T330" s="230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1" t="s">
        <v>150</v>
      </c>
      <c r="AT330" s="231" t="s">
        <v>145</v>
      </c>
      <c r="AU330" s="231" t="s">
        <v>90</v>
      </c>
      <c r="AY330" s="18" t="s">
        <v>143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8" t="s">
        <v>88</v>
      </c>
      <c r="BK330" s="232">
        <f>ROUND(I330*H330,2)</f>
        <v>0</v>
      </c>
      <c r="BL330" s="18" t="s">
        <v>150</v>
      </c>
      <c r="BM330" s="231" t="s">
        <v>368</v>
      </c>
    </row>
    <row r="331" s="2" customFormat="1">
      <c r="A331" s="39"/>
      <c r="B331" s="40"/>
      <c r="C331" s="41"/>
      <c r="D331" s="233" t="s">
        <v>152</v>
      </c>
      <c r="E331" s="41"/>
      <c r="F331" s="234" t="s">
        <v>369</v>
      </c>
      <c r="G331" s="41"/>
      <c r="H331" s="41"/>
      <c r="I331" s="235"/>
      <c r="J331" s="41"/>
      <c r="K331" s="41"/>
      <c r="L331" s="45"/>
      <c r="M331" s="236"/>
      <c r="N331" s="237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152</v>
      </c>
      <c r="AU331" s="18" t="s">
        <v>90</v>
      </c>
    </row>
    <row r="332" s="13" customFormat="1">
      <c r="A332" s="13"/>
      <c r="B332" s="238"/>
      <c r="C332" s="239"/>
      <c r="D332" s="233" t="s">
        <v>154</v>
      </c>
      <c r="E332" s="240" t="s">
        <v>1</v>
      </c>
      <c r="F332" s="241" t="s">
        <v>370</v>
      </c>
      <c r="G332" s="239"/>
      <c r="H332" s="242">
        <v>0.34200000000000003</v>
      </c>
      <c r="I332" s="243"/>
      <c r="J332" s="239"/>
      <c r="K332" s="239"/>
      <c r="L332" s="244"/>
      <c r="M332" s="245"/>
      <c r="N332" s="246"/>
      <c r="O332" s="246"/>
      <c r="P332" s="246"/>
      <c r="Q332" s="246"/>
      <c r="R332" s="246"/>
      <c r="S332" s="246"/>
      <c r="T332" s="24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8" t="s">
        <v>154</v>
      </c>
      <c r="AU332" s="248" t="s">
        <v>90</v>
      </c>
      <c r="AV332" s="13" t="s">
        <v>90</v>
      </c>
      <c r="AW332" s="13" t="s">
        <v>36</v>
      </c>
      <c r="AX332" s="13" t="s">
        <v>80</v>
      </c>
      <c r="AY332" s="248" t="s">
        <v>143</v>
      </c>
    </row>
    <row r="333" s="13" customFormat="1">
      <c r="A333" s="13"/>
      <c r="B333" s="238"/>
      <c r="C333" s="239"/>
      <c r="D333" s="233" t="s">
        <v>154</v>
      </c>
      <c r="E333" s="240" t="s">
        <v>1</v>
      </c>
      <c r="F333" s="241" t="s">
        <v>371</v>
      </c>
      <c r="G333" s="239"/>
      <c r="H333" s="242">
        <v>1.216</v>
      </c>
      <c r="I333" s="243"/>
      <c r="J333" s="239"/>
      <c r="K333" s="239"/>
      <c r="L333" s="244"/>
      <c r="M333" s="245"/>
      <c r="N333" s="246"/>
      <c r="O333" s="246"/>
      <c r="P333" s="246"/>
      <c r="Q333" s="246"/>
      <c r="R333" s="246"/>
      <c r="S333" s="246"/>
      <c r="T333" s="24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8" t="s">
        <v>154</v>
      </c>
      <c r="AU333" s="248" t="s">
        <v>90</v>
      </c>
      <c r="AV333" s="13" t="s">
        <v>90</v>
      </c>
      <c r="AW333" s="13" t="s">
        <v>36</v>
      </c>
      <c r="AX333" s="13" t="s">
        <v>80</v>
      </c>
      <c r="AY333" s="248" t="s">
        <v>143</v>
      </c>
    </row>
    <row r="334" s="14" customFormat="1">
      <c r="A334" s="14"/>
      <c r="B334" s="249"/>
      <c r="C334" s="250"/>
      <c r="D334" s="233" t="s">
        <v>154</v>
      </c>
      <c r="E334" s="251" t="s">
        <v>1</v>
      </c>
      <c r="F334" s="252" t="s">
        <v>372</v>
      </c>
      <c r="G334" s="250"/>
      <c r="H334" s="251" t="s">
        <v>1</v>
      </c>
      <c r="I334" s="253"/>
      <c r="J334" s="250"/>
      <c r="K334" s="250"/>
      <c r="L334" s="254"/>
      <c r="M334" s="255"/>
      <c r="N334" s="256"/>
      <c r="O334" s="256"/>
      <c r="P334" s="256"/>
      <c r="Q334" s="256"/>
      <c r="R334" s="256"/>
      <c r="S334" s="256"/>
      <c r="T334" s="25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8" t="s">
        <v>154</v>
      </c>
      <c r="AU334" s="258" t="s">
        <v>90</v>
      </c>
      <c r="AV334" s="14" t="s">
        <v>88</v>
      </c>
      <c r="AW334" s="14" t="s">
        <v>36</v>
      </c>
      <c r="AX334" s="14" t="s">
        <v>80</v>
      </c>
      <c r="AY334" s="258" t="s">
        <v>143</v>
      </c>
    </row>
    <row r="335" s="13" customFormat="1">
      <c r="A335" s="13"/>
      <c r="B335" s="238"/>
      <c r="C335" s="239"/>
      <c r="D335" s="233" t="s">
        <v>154</v>
      </c>
      <c r="E335" s="240" t="s">
        <v>1</v>
      </c>
      <c r="F335" s="241" t="s">
        <v>373</v>
      </c>
      <c r="G335" s="239"/>
      <c r="H335" s="242">
        <v>17.273</v>
      </c>
      <c r="I335" s="243"/>
      <c r="J335" s="239"/>
      <c r="K335" s="239"/>
      <c r="L335" s="244"/>
      <c r="M335" s="245"/>
      <c r="N335" s="246"/>
      <c r="O335" s="246"/>
      <c r="P335" s="246"/>
      <c r="Q335" s="246"/>
      <c r="R335" s="246"/>
      <c r="S335" s="246"/>
      <c r="T335" s="24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8" t="s">
        <v>154</v>
      </c>
      <c r="AU335" s="248" t="s">
        <v>90</v>
      </c>
      <c r="AV335" s="13" t="s">
        <v>90</v>
      </c>
      <c r="AW335" s="13" t="s">
        <v>36</v>
      </c>
      <c r="AX335" s="13" t="s">
        <v>80</v>
      </c>
      <c r="AY335" s="248" t="s">
        <v>143</v>
      </c>
    </row>
    <row r="336" s="15" customFormat="1">
      <c r="A336" s="15"/>
      <c r="B336" s="259"/>
      <c r="C336" s="260"/>
      <c r="D336" s="233" t="s">
        <v>154</v>
      </c>
      <c r="E336" s="261" t="s">
        <v>1</v>
      </c>
      <c r="F336" s="262" t="s">
        <v>209</v>
      </c>
      <c r="G336" s="260"/>
      <c r="H336" s="263">
        <v>18.831</v>
      </c>
      <c r="I336" s="264"/>
      <c r="J336" s="260"/>
      <c r="K336" s="260"/>
      <c r="L336" s="265"/>
      <c r="M336" s="266"/>
      <c r="N336" s="267"/>
      <c r="O336" s="267"/>
      <c r="P336" s="267"/>
      <c r="Q336" s="267"/>
      <c r="R336" s="267"/>
      <c r="S336" s="267"/>
      <c r="T336" s="268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9" t="s">
        <v>154</v>
      </c>
      <c r="AU336" s="269" t="s">
        <v>90</v>
      </c>
      <c r="AV336" s="15" t="s">
        <v>150</v>
      </c>
      <c r="AW336" s="15" t="s">
        <v>36</v>
      </c>
      <c r="AX336" s="15" t="s">
        <v>88</v>
      </c>
      <c r="AY336" s="269" t="s">
        <v>143</v>
      </c>
    </row>
    <row r="337" s="2" customFormat="1" ht="33" customHeight="1">
      <c r="A337" s="39"/>
      <c r="B337" s="40"/>
      <c r="C337" s="220" t="s">
        <v>374</v>
      </c>
      <c r="D337" s="220" t="s">
        <v>145</v>
      </c>
      <c r="E337" s="221" t="s">
        <v>375</v>
      </c>
      <c r="F337" s="222" t="s">
        <v>376</v>
      </c>
      <c r="G337" s="223" t="s">
        <v>107</v>
      </c>
      <c r="H337" s="224">
        <v>18.640999999999998</v>
      </c>
      <c r="I337" s="225"/>
      <c r="J337" s="226">
        <f>ROUND(I337*H337,2)</f>
        <v>0</v>
      </c>
      <c r="K337" s="222" t="s">
        <v>1</v>
      </c>
      <c r="L337" s="45"/>
      <c r="M337" s="227" t="s">
        <v>1</v>
      </c>
      <c r="N337" s="228" t="s">
        <v>45</v>
      </c>
      <c r="O337" s="92"/>
      <c r="P337" s="229">
        <f>O337*H337</f>
        <v>0</v>
      </c>
      <c r="Q337" s="229">
        <v>2.4340799999999998</v>
      </c>
      <c r="R337" s="229">
        <f>Q337*H337</f>
        <v>45.373685279999989</v>
      </c>
      <c r="S337" s="229">
        <v>0</v>
      </c>
      <c r="T337" s="23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1" t="s">
        <v>150</v>
      </c>
      <c r="AT337" s="231" t="s">
        <v>145</v>
      </c>
      <c r="AU337" s="231" t="s">
        <v>90</v>
      </c>
      <c r="AY337" s="18" t="s">
        <v>143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8" t="s">
        <v>88</v>
      </c>
      <c r="BK337" s="232">
        <f>ROUND(I337*H337,2)</f>
        <v>0</v>
      </c>
      <c r="BL337" s="18" t="s">
        <v>150</v>
      </c>
      <c r="BM337" s="231" t="s">
        <v>377</v>
      </c>
    </row>
    <row r="338" s="2" customFormat="1">
      <c r="A338" s="39"/>
      <c r="B338" s="40"/>
      <c r="C338" s="41"/>
      <c r="D338" s="233" t="s">
        <v>152</v>
      </c>
      <c r="E338" s="41"/>
      <c r="F338" s="234" t="s">
        <v>378</v>
      </c>
      <c r="G338" s="41"/>
      <c r="H338" s="41"/>
      <c r="I338" s="235"/>
      <c r="J338" s="41"/>
      <c r="K338" s="41"/>
      <c r="L338" s="45"/>
      <c r="M338" s="236"/>
      <c r="N338" s="237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152</v>
      </c>
      <c r="AU338" s="18" t="s">
        <v>90</v>
      </c>
    </row>
    <row r="339" s="13" customFormat="1">
      <c r="A339" s="13"/>
      <c r="B339" s="238"/>
      <c r="C339" s="239"/>
      <c r="D339" s="233" t="s">
        <v>154</v>
      </c>
      <c r="E339" s="240" t="s">
        <v>1</v>
      </c>
      <c r="F339" s="241" t="s">
        <v>379</v>
      </c>
      <c r="G339" s="239"/>
      <c r="H339" s="242">
        <v>18.640999999999998</v>
      </c>
      <c r="I339" s="243"/>
      <c r="J339" s="239"/>
      <c r="K339" s="239"/>
      <c r="L339" s="244"/>
      <c r="M339" s="245"/>
      <c r="N339" s="246"/>
      <c r="O339" s="246"/>
      <c r="P339" s="246"/>
      <c r="Q339" s="246"/>
      <c r="R339" s="246"/>
      <c r="S339" s="246"/>
      <c r="T339" s="24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8" t="s">
        <v>154</v>
      </c>
      <c r="AU339" s="248" t="s">
        <v>90</v>
      </c>
      <c r="AV339" s="13" t="s">
        <v>90</v>
      </c>
      <c r="AW339" s="13" t="s">
        <v>36</v>
      </c>
      <c r="AX339" s="13" t="s">
        <v>88</v>
      </c>
      <c r="AY339" s="248" t="s">
        <v>143</v>
      </c>
    </row>
    <row r="340" s="2" customFormat="1" ht="24.15" customHeight="1">
      <c r="A340" s="39"/>
      <c r="B340" s="40"/>
      <c r="C340" s="220" t="s">
        <v>380</v>
      </c>
      <c r="D340" s="220" t="s">
        <v>145</v>
      </c>
      <c r="E340" s="221" t="s">
        <v>381</v>
      </c>
      <c r="F340" s="222" t="s">
        <v>382</v>
      </c>
      <c r="G340" s="223" t="s">
        <v>107</v>
      </c>
      <c r="H340" s="224">
        <v>68.275000000000006</v>
      </c>
      <c r="I340" s="225"/>
      <c r="J340" s="226">
        <f>ROUND(I340*H340,2)</f>
        <v>0</v>
      </c>
      <c r="K340" s="222" t="s">
        <v>1</v>
      </c>
      <c r="L340" s="45"/>
      <c r="M340" s="227" t="s">
        <v>1</v>
      </c>
      <c r="N340" s="228" t="s">
        <v>45</v>
      </c>
      <c r="O340" s="92"/>
      <c r="P340" s="229">
        <f>O340*H340</f>
        <v>0</v>
      </c>
      <c r="Q340" s="229">
        <v>2.7340800000000001</v>
      </c>
      <c r="R340" s="229">
        <f>Q340*H340</f>
        <v>186.66931200000002</v>
      </c>
      <c r="S340" s="229">
        <v>0</v>
      </c>
      <c r="T340" s="230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1" t="s">
        <v>150</v>
      </c>
      <c r="AT340" s="231" t="s">
        <v>145</v>
      </c>
      <c r="AU340" s="231" t="s">
        <v>90</v>
      </c>
      <c r="AY340" s="18" t="s">
        <v>143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18" t="s">
        <v>88</v>
      </c>
      <c r="BK340" s="232">
        <f>ROUND(I340*H340,2)</f>
        <v>0</v>
      </c>
      <c r="BL340" s="18" t="s">
        <v>150</v>
      </c>
      <c r="BM340" s="231" t="s">
        <v>383</v>
      </c>
    </row>
    <row r="341" s="2" customFormat="1">
      <c r="A341" s="39"/>
      <c r="B341" s="40"/>
      <c r="C341" s="41"/>
      <c r="D341" s="233" t="s">
        <v>152</v>
      </c>
      <c r="E341" s="41"/>
      <c r="F341" s="234" t="s">
        <v>384</v>
      </c>
      <c r="G341" s="41"/>
      <c r="H341" s="41"/>
      <c r="I341" s="235"/>
      <c r="J341" s="41"/>
      <c r="K341" s="41"/>
      <c r="L341" s="45"/>
      <c r="M341" s="236"/>
      <c r="N341" s="237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152</v>
      </c>
      <c r="AU341" s="18" t="s">
        <v>90</v>
      </c>
    </row>
    <row r="342" s="14" customFormat="1">
      <c r="A342" s="14"/>
      <c r="B342" s="249"/>
      <c r="C342" s="250"/>
      <c r="D342" s="233" t="s">
        <v>154</v>
      </c>
      <c r="E342" s="251" t="s">
        <v>1</v>
      </c>
      <c r="F342" s="252" t="s">
        <v>166</v>
      </c>
      <c r="G342" s="250"/>
      <c r="H342" s="251" t="s">
        <v>1</v>
      </c>
      <c r="I342" s="253"/>
      <c r="J342" s="250"/>
      <c r="K342" s="250"/>
      <c r="L342" s="254"/>
      <c r="M342" s="255"/>
      <c r="N342" s="256"/>
      <c r="O342" s="256"/>
      <c r="P342" s="256"/>
      <c r="Q342" s="256"/>
      <c r="R342" s="256"/>
      <c r="S342" s="256"/>
      <c r="T342" s="25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8" t="s">
        <v>154</v>
      </c>
      <c r="AU342" s="258" t="s">
        <v>90</v>
      </c>
      <c r="AV342" s="14" t="s">
        <v>88</v>
      </c>
      <c r="AW342" s="14" t="s">
        <v>36</v>
      </c>
      <c r="AX342" s="14" t="s">
        <v>80</v>
      </c>
      <c r="AY342" s="258" t="s">
        <v>143</v>
      </c>
    </row>
    <row r="343" s="13" customFormat="1">
      <c r="A343" s="13"/>
      <c r="B343" s="238"/>
      <c r="C343" s="239"/>
      <c r="D343" s="233" t="s">
        <v>154</v>
      </c>
      <c r="E343" s="240" t="s">
        <v>1</v>
      </c>
      <c r="F343" s="241" t="s">
        <v>385</v>
      </c>
      <c r="G343" s="239"/>
      <c r="H343" s="242">
        <v>68.275000000000006</v>
      </c>
      <c r="I343" s="243"/>
      <c r="J343" s="239"/>
      <c r="K343" s="239"/>
      <c r="L343" s="244"/>
      <c r="M343" s="245"/>
      <c r="N343" s="246"/>
      <c r="O343" s="246"/>
      <c r="P343" s="246"/>
      <c r="Q343" s="246"/>
      <c r="R343" s="246"/>
      <c r="S343" s="246"/>
      <c r="T343" s="24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8" t="s">
        <v>154</v>
      </c>
      <c r="AU343" s="248" t="s">
        <v>90</v>
      </c>
      <c r="AV343" s="13" t="s">
        <v>90</v>
      </c>
      <c r="AW343" s="13" t="s">
        <v>36</v>
      </c>
      <c r="AX343" s="13" t="s">
        <v>88</v>
      </c>
      <c r="AY343" s="248" t="s">
        <v>143</v>
      </c>
    </row>
    <row r="344" s="2" customFormat="1" ht="24.15" customHeight="1">
      <c r="A344" s="39"/>
      <c r="B344" s="40"/>
      <c r="C344" s="220" t="s">
        <v>386</v>
      </c>
      <c r="D344" s="220" t="s">
        <v>145</v>
      </c>
      <c r="E344" s="221" t="s">
        <v>387</v>
      </c>
      <c r="F344" s="222" t="s">
        <v>388</v>
      </c>
      <c r="G344" s="223" t="s">
        <v>148</v>
      </c>
      <c r="H344" s="224">
        <v>71.200000000000003</v>
      </c>
      <c r="I344" s="225"/>
      <c r="J344" s="226">
        <f>ROUND(I344*H344,2)</f>
        <v>0</v>
      </c>
      <c r="K344" s="222" t="s">
        <v>149</v>
      </c>
      <c r="L344" s="45"/>
      <c r="M344" s="227" t="s">
        <v>1</v>
      </c>
      <c r="N344" s="228" t="s">
        <v>45</v>
      </c>
      <c r="O344" s="92"/>
      <c r="P344" s="229">
        <f>O344*H344</f>
        <v>0</v>
      </c>
      <c r="Q344" s="229">
        <v>0</v>
      </c>
      <c r="R344" s="229">
        <f>Q344*H344</f>
        <v>0</v>
      </c>
      <c r="S344" s="229">
        <v>0</v>
      </c>
      <c r="T344" s="230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1" t="s">
        <v>150</v>
      </c>
      <c r="AT344" s="231" t="s">
        <v>145</v>
      </c>
      <c r="AU344" s="231" t="s">
        <v>90</v>
      </c>
      <c r="AY344" s="18" t="s">
        <v>143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8" t="s">
        <v>88</v>
      </c>
      <c r="BK344" s="232">
        <f>ROUND(I344*H344,2)</f>
        <v>0</v>
      </c>
      <c r="BL344" s="18" t="s">
        <v>150</v>
      </c>
      <c r="BM344" s="231" t="s">
        <v>389</v>
      </c>
    </row>
    <row r="345" s="2" customFormat="1">
      <c r="A345" s="39"/>
      <c r="B345" s="40"/>
      <c r="C345" s="41"/>
      <c r="D345" s="233" t="s">
        <v>152</v>
      </c>
      <c r="E345" s="41"/>
      <c r="F345" s="234" t="s">
        <v>390</v>
      </c>
      <c r="G345" s="41"/>
      <c r="H345" s="41"/>
      <c r="I345" s="235"/>
      <c r="J345" s="41"/>
      <c r="K345" s="41"/>
      <c r="L345" s="45"/>
      <c r="M345" s="236"/>
      <c r="N345" s="237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152</v>
      </c>
      <c r="AU345" s="18" t="s">
        <v>90</v>
      </c>
    </row>
    <row r="346" s="13" customFormat="1">
      <c r="A346" s="13"/>
      <c r="B346" s="238"/>
      <c r="C346" s="239"/>
      <c r="D346" s="233" t="s">
        <v>154</v>
      </c>
      <c r="E346" s="240" t="s">
        <v>1</v>
      </c>
      <c r="F346" s="241" t="s">
        <v>391</v>
      </c>
      <c r="G346" s="239"/>
      <c r="H346" s="242">
        <v>8.5500000000000007</v>
      </c>
      <c r="I346" s="243"/>
      <c r="J346" s="239"/>
      <c r="K346" s="239"/>
      <c r="L346" s="244"/>
      <c r="M346" s="245"/>
      <c r="N346" s="246"/>
      <c r="O346" s="246"/>
      <c r="P346" s="246"/>
      <c r="Q346" s="246"/>
      <c r="R346" s="246"/>
      <c r="S346" s="246"/>
      <c r="T346" s="247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8" t="s">
        <v>154</v>
      </c>
      <c r="AU346" s="248" t="s">
        <v>90</v>
      </c>
      <c r="AV346" s="13" t="s">
        <v>90</v>
      </c>
      <c r="AW346" s="13" t="s">
        <v>36</v>
      </c>
      <c r="AX346" s="13" t="s">
        <v>80</v>
      </c>
      <c r="AY346" s="248" t="s">
        <v>143</v>
      </c>
    </row>
    <row r="347" s="14" customFormat="1">
      <c r="A347" s="14"/>
      <c r="B347" s="249"/>
      <c r="C347" s="250"/>
      <c r="D347" s="233" t="s">
        <v>154</v>
      </c>
      <c r="E347" s="251" t="s">
        <v>1</v>
      </c>
      <c r="F347" s="252" t="s">
        <v>372</v>
      </c>
      <c r="G347" s="250"/>
      <c r="H347" s="251" t="s">
        <v>1</v>
      </c>
      <c r="I347" s="253"/>
      <c r="J347" s="250"/>
      <c r="K347" s="250"/>
      <c r="L347" s="254"/>
      <c r="M347" s="255"/>
      <c r="N347" s="256"/>
      <c r="O347" s="256"/>
      <c r="P347" s="256"/>
      <c r="Q347" s="256"/>
      <c r="R347" s="256"/>
      <c r="S347" s="256"/>
      <c r="T347" s="257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8" t="s">
        <v>154</v>
      </c>
      <c r="AU347" s="258" t="s">
        <v>90</v>
      </c>
      <c r="AV347" s="14" t="s">
        <v>88</v>
      </c>
      <c r="AW347" s="14" t="s">
        <v>36</v>
      </c>
      <c r="AX347" s="14" t="s">
        <v>80</v>
      </c>
      <c r="AY347" s="258" t="s">
        <v>143</v>
      </c>
    </row>
    <row r="348" s="13" customFormat="1">
      <c r="A348" s="13"/>
      <c r="B348" s="238"/>
      <c r="C348" s="239"/>
      <c r="D348" s="233" t="s">
        <v>154</v>
      </c>
      <c r="E348" s="240" t="s">
        <v>1</v>
      </c>
      <c r="F348" s="241" t="s">
        <v>392</v>
      </c>
      <c r="G348" s="239"/>
      <c r="H348" s="242">
        <v>62.649999999999999</v>
      </c>
      <c r="I348" s="243"/>
      <c r="J348" s="239"/>
      <c r="K348" s="239"/>
      <c r="L348" s="244"/>
      <c r="M348" s="245"/>
      <c r="N348" s="246"/>
      <c r="O348" s="246"/>
      <c r="P348" s="246"/>
      <c r="Q348" s="246"/>
      <c r="R348" s="246"/>
      <c r="S348" s="246"/>
      <c r="T348" s="247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8" t="s">
        <v>154</v>
      </c>
      <c r="AU348" s="248" t="s">
        <v>90</v>
      </c>
      <c r="AV348" s="13" t="s">
        <v>90</v>
      </c>
      <c r="AW348" s="13" t="s">
        <v>36</v>
      </c>
      <c r="AX348" s="13" t="s">
        <v>80</v>
      </c>
      <c r="AY348" s="248" t="s">
        <v>143</v>
      </c>
    </row>
    <row r="349" s="15" customFormat="1">
      <c r="A349" s="15"/>
      <c r="B349" s="259"/>
      <c r="C349" s="260"/>
      <c r="D349" s="233" t="s">
        <v>154</v>
      </c>
      <c r="E349" s="261" t="s">
        <v>1</v>
      </c>
      <c r="F349" s="262" t="s">
        <v>209</v>
      </c>
      <c r="G349" s="260"/>
      <c r="H349" s="263">
        <v>71.200000000000003</v>
      </c>
      <c r="I349" s="264"/>
      <c r="J349" s="260"/>
      <c r="K349" s="260"/>
      <c r="L349" s="265"/>
      <c r="M349" s="266"/>
      <c r="N349" s="267"/>
      <c r="O349" s="267"/>
      <c r="P349" s="267"/>
      <c r="Q349" s="267"/>
      <c r="R349" s="267"/>
      <c r="S349" s="267"/>
      <c r="T349" s="268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9" t="s">
        <v>154</v>
      </c>
      <c r="AU349" s="269" t="s">
        <v>90</v>
      </c>
      <c r="AV349" s="15" t="s">
        <v>150</v>
      </c>
      <c r="AW349" s="15" t="s">
        <v>36</v>
      </c>
      <c r="AX349" s="15" t="s">
        <v>88</v>
      </c>
      <c r="AY349" s="269" t="s">
        <v>143</v>
      </c>
    </row>
    <row r="350" s="2" customFormat="1" ht="24.15" customHeight="1">
      <c r="A350" s="39"/>
      <c r="B350" s="40"/>
      <c r="C350" s="220" t="s">
        <v>393</v>
      </c>
      <c r="D350" s="220" t="s">
        <v>145</v>
      </c>
      <c r="E350" s="221" t="s">
        <v>394</v>
      </c>
      <c r="F350" s="222" t="s">
        <v>395</v>
      </c>
      <c r="G350" s="223" t="s">
        <v>148</v>
      </c>
      <c r="H350" s="224">
        <v>85.343999999999994</v>
      </c>
      <c r="I350" s="225"/>
      <c r="J350" s="226">
        <f>ROUND(I350*H350,2)</f>
        <v>0</v>
      </c>
      <c r="K350" s="222" t="s">
        <v>1</v>
      </c>
      <c r="L350" s="45"/>
      <c r="M350" s="227" t="s">
        <v>1</v>
      </c>
      <c r="N350" s="228" t="s">
        <v>45</v>
      </c>
      <c r="O350" s="92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1" t="s">
        <v>150</v>
      </c>
      <c r="AT350" s="231" t="s">
        <v>145</v>
      </c>
      <c r="AU350" s="231" t="s">
        <v>90</v>
      </c>
      <c r="AY350" s="18" t="s">
        <v>143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8" t="s">
        <v>88</v>
      </c>
      <c r="BK350" s="232">
        <f>ROUND(I350*H350,2)</f>
        <v>0</v>
      </c>
      <c r="BL350" s="18" t="s">
        <v>150</v>
      </c>
      <c r="BM350" s="231" t="s">
        <v>396</v>
      </c>
    </row>
    <row r="351" s="2" customFormat="1">
      <c r="A351" s="39"/>
      <c r="B351" s="40"/>
      <c r="C351" s="41"/>
      <c r="D351" s="233" t="s">
        <v>152</v>
      </c>
      <c r="E351" s="41"/>
      <c r="F351" s="234" t="s">
        <v>397</v>
      </c>
      <c r="G351" s="41"/>
      <c r="H351" s="41"/>
      <c r="I351" s="235"/>
      <c r="J351" s="41"/>
      <c r="K351" s="41"/>
      <c r="L351" s="45"/>
      <c r="M351" s="236"/>
      <c r="N351" s="237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152</v>
      </c>
      <c r="AU351" s="18" t="s">
        <v>90</v>
      </c>
    </row>
    <row r="352" s="14" customFormat="1">
      <c r="A352" s="14"/>
      <c r="B352" s="249"/>
      <c r="C352" s="250"/>
      <c r="D352" s="233" t="s">
        <v>154</v>
      </c>
      <c r="E352" s="251" t="s">
        <v>1</v>
      </c>
      <c r="F352" s="252" t="s">
        <v>166</v>
      </c>
      <c r="G352" s="250"/>
      <c r="H352" s="251" t="s">
        <v>1</v>
      </c>
      <c r="I352" s="253"/>
      <c r="J352" s="250"/>
      <c r="K352" s="250"/>
      <c r="L352" s="254"/>
      <c r="M352" s="255"/>
      <c r="N352" s="256"/>
      <c r="O352" s="256"/>
      <c r="P352" s="256"/>
      <c r="Q352" s="256"/>
      <c r="R352" s="256"/>
      <c r="S352" s="256"/>
      <c r="T352" s="25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8" t="s">
        <v>154</v>
      </c>
      <c r="AU352" s="258" t="s">
        <v>90</v>
      </c>
      <c r="AV352" s="14" t="s">
        <v>88</v>
      </c>
      <c r="AW352" s="14" t="s">
        <v>36</v>
      </c>
      <c r="AX352" s="14" t="s">
        <v>80</v>
      </c>
      <c r="AY352" s="258" t="s">
        <v>143</v>
      </c>
    </row>
    <row r="353" s="13" customFormat="1">
      <c r="A353" s="13"/>
      <c r="B353" s="238"/>
      <c r="C353" s="239"/>
      <c r="D353" s="233" t="s">
        <v>154</v>
      </c>
      <c r="E353" s="240" t="s">
        <v>1</v>
      </c>
      <c r="F353" s="241" t="s">
        <v>398</v>
      </c>
      <c r="G353" s="239"/>
      <c r="H353" s="242">
        <v>85.343999999999994</v>
      </c>
      <c r="I353" s="243"/>
      <c r="J353" s="239"/>
      <c r="K353" s="239"/>
      <c r="L353" s="244"/>
      <c r="M353" s="245"/>
      <c r="N353" s="246"/>
      <c r="O353" s="246"/>
      <c r="P353" s="246"/>
      <c r="Q353" s="246"/>
      <c r="R353" s="246"/>
      <c r="S353" s="246"/>
      <c r="T353" s="24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8" t="s">
        <v>154</v>
      </c>
      <c r="AU353" s="248" t="s">
        <v>90</v>
      </c>
      <c r="AV353" s="13" t="s">
        <v>90</v>
      </c>
      <c r="AW353" s="13" t="s">
        <v>36</v>
      </c>
      <c r="AX353" s="13" t="s">
        <v>88</v>
      </c>
      <c r="AY353" s="248" t="s">
        <v>143</v>
      </c>
    </row>
    <row r="354" s="2" customFormat="1" ht="24.15" customHeight="1">
      <c r="A354" s="39"/>
      <c r="B354" s="40"/>
      <c r="C354" s="220" t="s">
        <v>399</v>
      </c>
      <c r="D354" s="220" t="s">
        <v>145</v>
      </c>
      <c r="E354" s="221" t="s">
        <v>400</v>
      </c>
      <c r="F354" s="222" t="s">
        <v>401</v>
      </c>
      <c r="G354" s="223" t="s">
        <v>107</v>
      </c>
      <c r="H354" s="224">
        <v>10.201000000000001</v>
      </c>
      <c r="I354" s="225"/>
      <c r="J354" s="226">
        <f>ROUND(I354*H354,2)</f>
        <v>0</v>
      </c>
      <c r="K354" s="222" t="s">
        <v>149</v>
      </c>
      <c r="L354" s="45"/>
      <c r="M354" s="227" t="s">
        <v>1</v>
      </c>
      <c r="N354" s="228" t="s">
        <v>45</v>
      </c>
      <c r="O354" s="92"/>
      <c r="P354" s="229">
        <f>O354*H354</f>
        <v>0</v>
      </c>
      <c r="Q354" s="229">
        <v>1.9967999999999999</v>
      </c>
      <c r="R354" s="229">
        <f>Q354*H354</f>
        <v>20.369356799999998</v>
      </c>
      <c r="S354" s="229">
        <v>0</v>
      </c>
      <c r="T354" s="230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1" t="s">
        <v>150</v>
      </c>
      <c r="AT354" s="231" t="s">
        <v>145</v>
      </c>
      <c r="AU354" s="231" t="s">
        <v>90</v>
      </c>
      <c r="AY354" s="18" t="s">
        <v>143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8" t="s">
        <v>88</v>
      </c>
      <c r="BK354" s="232">
        <f>ROUND(I354*H354,2)</f>
        <v>0</v>
      </c>
      <c r="BL354" s="18" t="s">
        <v>150</v>
      </c>
      <c r="BM354" s="231" t="s">
        <v>402</v>
      </c>
    </row>
    <row r="355" s="2" customFormat="1">
      <c r="A355" s="39"/>
      <c r="B355" s="40"/>
      <c r="C355" s="41"/>
      <c r="D355" s="233" t="s">
        <v>152</v>
      </c>
      <c r="E355" s="41"/>
      <c r="F355" s="234" t="s">
        <v>403</v>
      </c>
      <c r="G355" s="41"/>
      <c r="H355" s="41"/>
      <c r="I355" s="235"/>
      <c r="J355" s="41"/>
      <c r="K355" s="41"/>
      <c r="L355" s="45"/>
      <c r="M355" s="236"/>
      <c r="N355" s="237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152</v>
      </c>
      <c r="AU355" s="18" t="s">
        <v>90</v>
      </c>
    </row>
    <row r="356" s="14" customFormat="1">
      <c r="A356" s="14"/>
      <c r="B356" s="249"/>
      <c r="C356" s="250"/>
      <c r="D356" s="233" t="s">
        <v>154</v>
      </c>
      <c r="E356" s="251" t="s">
        <v>1</v>
      </c>
      <c r="F356" s="252" t="s">
        <v>404</v>
      </c>
      <c r="G356" s="250"/>
      <c r="H356" s="251" t="s">
        <v>1</v>
      </c>
      <c r="I356" s="253"/>
      <c r="J356" s="250"/>
      <c r="K356" s="250"/>
      <c r="L356" s="254"/>
      <c r="M356" s="255"/>
      <c r="N356" s="256"/>
      <c r="O356" s="256"/>
      <c r="P356" s="256"/>
      <c r="Q356" s="256"/>
      <c r="R356" s="256"/>
      <c r="S356" s="256"/>
      <c r="T356" s="257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8" t="s">
        <v>154</v>
      </c>
      <c r="AU356" s="258" t="s">
        <v>90</v>
      </c>
      <c r="AV356" s="14" t="s">
        <v>88</v>
      </c>
      <c r="AW356" s="14" t="s">
        <v>36</v>
      </c>
      <c r="AX356" s="14" t="s">
        <v>80</v>
      </c>
      <c r="AY356" s="258" t="s">
        <v>143</v>
      </c>
    </row>
    <row r="357" s="13" customFormat="1">
      <c r="A357" s="13"/>
      <c r="B357" s="238"/>
      <c r="C357" s="239"/>
      <c r="D357" s="233" t="s">
        <v>154</v>
      </c>
      <c r="E357" s="240" t="s">
        <v>1</v>
      </c>
      <c r="F357" s="241" t="s">
        <v>405</v>
      </c>
      <c r="G357" s="239"/>
      <c r="H357" s="242">
        <v>2.581</v>
      </c>
      <c r="I357" s="243"/>
      <c r="J357" s="239"/>
      <c r="K357" s="239"/>
      <c r="L357" s="244"/>
      <c r="M357" s="245"/>
      <c r="N357" s="246"/>
      <c r="O357" s="246"/>
      <c r="P357" s="246"/>
      <c r="Q357" s="246"/>
      <c r="R357" s="246"/>
      <c r="S357" s="246"/>
      <c r="T357" s="24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8" t="s">
        <v>154</v>
      </c>
      <c r="AU357" s="248" t="s">
        <v>90</v>
      </c>
      <c r="AV357" s="13" t="s">
        <v>90</v>
      </c>
      <c r="AW357" s="13" t="s">
        <v>36</v>
      </c>
      <c r="AX357" s="13" t="s">
        <v>80</v>
      </c>
      <c r="AY357" s="248" t="s">
        <v>143</v>
      </c>
    </row>
    <row r="358" s="13" customFormat="1">
      <c r="A358" s="13"/>
      <c r="B358" s="238"/>
      <c r="C358" s="239"/>
      <c r="D358" s="233" t="s">
        <v>154</v>
      </c>
      <c r="E358" s="240" t="s">
        <v>1</v>
      </c>
      <c r="F358" s="241" t="s">
        <v>406</v>
      </c>
      <c r="G358" s="239"/>
      <c r="H358" s="242">
        <v>4.3659999999999997</v>
      </c>
      <c r="I358" s="243"/>
      <c r="J358" s="239"/>
      <c r="K358" s="239"/>
      <c r="L358" s="244"/>
      <c r="M358" s="245"/>
      <c r="N358" s="246"/>
      <c r="O358" s="246"/>
      <c r="P358" s="246"/>
      <c r="Q358" s="246"/>
      <c r="R358" s="246"/>
      <c r="S358" s="246"/>
      <c r="T358" s="247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8" t="s">
        <v>154</v>
      </c>
      <c r="AU358" s="248" t="s">
        <v>90</v>
      </c>
      <c r="AV358" s="13" t="s">
        <v>90</v>
      </c>
      <c r="AW358" s="13" t="s">
        <v>36</v>
      </c>
      <c r="AX358" s="13" t="s">
        <v>80</v>
      </c>
      <c r="AY358" s="248" t="s">
        <v>143</v>
      </c>
    </row>
    <row r="359" s="13" customFormat="1">
      <c r="A359" s="13"/>
      <c r="B359" s="238"/>
      <c r="C359" s="239"/>
      <c r="D359" s="233" t="s">
        <v>154</v>
      </c>
      <c r="E359" s="240" t="s">
        <v>1</v>
      </c>
      <c r="F359" s="241" t="s">
        <v>407</v>
      </c>
      <c r="G359" s="239"/>
      <c r="H359" s="242">
        <v>1.1339999999999999</v>
      </c>
      <c r="I359" s="243"/>
      <c r="J359" s="239"/>
      <c r="K359" s="239"/>
      <c r="L359" s="244"/>
      <c r="M359" s="245"/>
      <c r="N359" s="246"/>
      <c r="O359" s="246"/>
      <c r="P359" s="246"/>
      <c r="Q359" s="246"/>
      <c r="R359" s="246"/>
      <c r="S359" s="246"/>
      <c r="T359" s="24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8" t="s">
        <v>154</v>
      </c>
      <c r="AU359" s="248" t="s">
        <v>90</v>
      </c>
      <c r="AV359" s="13" t="s">
        <v>90</v>
      </c>
      <c r="AW359" s="13" t="s">
        <v>36</v>
      </c>
      <c r="AX359" s="13" t="s">
        <v>80</v>
      </c>
      <c r="AY359" s="248" t="s">
        <v>143</v>
      </c>
    </row>
    <row r="360" s="13" customFormat="1">
      <c r="A360" s="13"/>
      <c r="B360" s="238"/>
      <c r="C360" s="239"/>
      <c r="D360" s="233" t="s">
        <v>154</v>
      </c>
      <c r="E360" s="240" t="s">
        <v>1</v>
      </c>
      <c r="F360" s="241" t="s">
        <v>408</v>
      </c>
      <c r="G360" s="239"/>
      <c r="H360" s="242">
        <v>2.1200000000000001</v>
      </c>
      <c r="I360" s="243"/>
      <c r="J360" s="239"/>
      <c r="K360" s="239"/>
      <c r="L360" s="244"/>
      <c r="M360" s="245"/>
      <c r="N360" s="246"/>
      <c r="O360" s="246"/>
      <c r="P360" s="246"/>
      <c r="Q360" s="246"/>
      <c r="R360" s="246"/>
      <c r="S360" s="246"/>
      <c r="T360" s="247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8" t="s">
        <v>154</v>
      </c>
      <c r="AU360" s="248" t="s">
        <v>90</v>
      </c>
      <c r="AV360" s="13" t="s">
        <v>90</v>
      </c>
      <c r="AW360" s="13" t="s">
        <v>36</v>
      </c>
      <c r="AX360" s="13" t="s">
        <v>80</v>
      </c>
      <c r="AY360" s="248" t="s">
        <v>143</v>
      </c>
    </row>
    <row r="361" s="15" customFormat="1">
      <c r="A361" s="15"/>
      <c r="B361" s="259"/>
      <c r="C361" s="260"/>
      <c r="D361" s="233" t="s">
        <v>154</v>
      </c>
      <c r="E361" s="261" t="s">
        <v>1</v>
      </c>
      <c r="F361" s="262" t="s">
        <v>209</v>
      </c>
      <c r="G361" s="260"/>
      <c r="H361" s="263">
        <v>10.201000000000001</v>
      </c>
      <c r="I361" s="264"/>
      <c r="J361" s="260"/>
      <c r="K361" s="260"/>
      <c r="L361" s="265"/>
      <c r="M361" s="266"/>
      <c r="N361" s="267"/>
      <c r="O361" s="267"/>
      <c r="P361" s="267"/>
      <c r="Q361" s="267"/>
      <c r="R361" s="267"/>
      <c r="S361" s="267"/>
      <c r="T361" s="268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9" t="s">
        <v>154</v>
      </c>
      <c r="AU361" s="269" t="s">
        <v>90</v>
      </c>
      <c r="AV361" s="15" t="s">
        <v>150</v>
      </c>
      <c r="AW361" s="15" t="s">
        <v>36</v>
      </c>
      <c r="AX361" s="15" t="s">
        <v>88</v>
      </c>
      <c r="AY361" s="269" t="s">
        <v>143</v>
      </c>
    </row>
    <row r="362" s="2" customFormat="1" ht="16.5" customHeight="1">
      <c r="A362" s="39"/>
      <c r="B362" s="40"/>
      <c r="C362" s="220" t="s">
        <v>409</v>
      </c>
      <c r="D362" s="220" t="s">
        <v>145</v>
      </c>
      <c r="E362" s="221" t="s">
        <v>410</v>
      </c>
      <c r="F362" s="222" t="s">
        <v>411</v>
      </c>
      <c r="G362" s="223" t="s">
        <v>148</v>
      </c>
      <c r="H362" s="224">
        <v>25.501999999999999</v>
      </c>
      <c r="I362" s="225"/>
      <c r="J362" s="226">
        <f>ROUND(I362*H362,2)</f>
        <v>0</v>
      </c>
      <c r="K362" s="222" t="s">
        <v>149</v>
      </c>
      <c r="L362" s="45"/>
      <c r="M362" s="227" t="s">
        <v>1</v>
      </c>
      <c r="N362" s="228" t="s">
        <v>45</v>
      </c>
      <c r="O362" s="92"/>
      <c r="P362" s="229">
        <f>O362*H362</f>
        <v>0</v>
      </c>
      <c r="Q362" s="229">
        <v>0</v>
      </c>
      <c r="R362" s="229">
        <f>Q362*H362</f>
        <v>0</v>
      </c>
      <c r="S362" s="229">
        <v>0</v>
      </c>
      <c r="T362" s="230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1" t="s">
        <v>150</v>
      </c>
      <c r="AT362" s="231" t="s">
        <v>145</v>
      </c>
      <c r="AU362" s="231" t="s">
        <v>90</v>
      </c>
      <c r="AY362" s="18" t="s">
        <v>143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8" t="s">
        <v>88</v>
      </c>
      <c r="BK362" s="232">
        <f>ROUND(I362*H362,2)</f>
        <v>0</v>
      </c>
      <c r="BL362" s="18" t="s">
        <v>150</v>
      </c>
      <c r="BM362" s="231" t="s">
        <v>412</v>
      </c>
    </row>
    <row r="363" s="2" customFormat="1">
      <c r="A363" s="39"/>
      <c r="B363" s="40"/>
      <c r="C363" s="41"/>
      <c r="D363" s="233" t="s">
        <v>152</v>
      </c>
      <c r="E363" s="41"/>
      <c r="F363" s="234" t="s">
        <v>413</v>
      </c>
      <c r="G363" s="41"/>
      <c r="H363" s="41"/>
      <c r="I363" s="235"/>
      <c r="J363" s="41"/>
      <c r="K363" s="41"/>
      <c r="L363" s="45"/>
      <c r="M363" s="236"/>
      <c r="N363" s="237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152</v>
      </c>
      <c r="AU363" s="18" t="s">
        <v>90</v>
      </c>
    </row>
    <row r="364" s="14" customFormat="1">
      <c r="A364" s="14"/>
      <c r="B364" s="249"/>
      <c r="C364" s="250"/>
      <c r="D364" s="233" t="s">
        <v>154</v>
      </c>
      <c r="E364" s="251" t="s">
        <v>1</v>
      </c>
      <c r="F364" s="252" t="s">
        <v>404</v>
      </c>
      <c r="G364" s="250"/>
      <c r="H364" s="251" t="s">
        <v>1</v>
      </c>
      <c r="I364" s="253"/>
      <c r="J364" s="250"/>
      <c r="K364" s="250"/>
      <c r="L364" s="254"/>
      <c r="M364" s="255"/>
      <c r="N364" s="256"/>
      <c r="O364" s="256"/>
      <c r="P364" s="256"/>
      <c r="Q364" s="256"/>
      <c r="R364" s="256"/>
      <c r="S364" s="256"/>
      <c r="T364" s="257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8" t="s">
        <v>154</v>
      </c>
      <c r="AU364" s="258" t="s">
        <v>90</v>
      </c>
      <c r="AV364" s="14" t="s">
        <v>88</v>
      </c>
      <c r="AW364" s="14" t="s">
        <v>36</v>
      </c>
      <c r="AX364" s="14" t="s">
        <v>80</v>
      </c>
      <c r="AY364" s="258" t="s">
        <v>143</v>
      </c>
    </row>
    <row r="365" s="13" customFormat="1">
      <c r="A365" s="13"/>
      <c r="B365" s="238"/>
      <c r="C365" s="239"/>
      <c r="D365" s="233" t="s">
        <v>154</v>
      </c>
      <c r="E365" s="240" t="s">
        <v>1</v>
      </c>
      <c r="F365" s="241" t="s">
        <v>414</v>
      </c>
      <c r="G365" s="239"/>
      <c r="H365" s="242">
        <v>6.4530000000000003</v>
      </c>
      <c r="I365" s="243"/>
      <c r="J365" s="239"/>
      <c r="K365" s="239"/>
      <c r="L365" s="244"/>
      <c r="M365" s="245"/>
      <c r="N365" s="246"/>
      <c r="O365" s="246"/>
      <c r="P365" s="246"/>
      <c r="Q365" s="246"/>
      <c r="R365" s="246"/>
      <c r="S365" s="246"/>
      <c r="T365" s="24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8" t="s">
        <v>154</v>
      </c>
      <c r="AU365" s="248" t="s">
        <v>90</v>
      </c>
      <c r="AV365" s="13" t="s">
        <v>90</v>
      </c>
      <c r="AW365" s="13" t="s">
        <v>36</v>
      </c>
      <c r="AX365" s="13" t="s">
        <v>80</v>
      </c>
      <c r="AY365" s="248" t="s">
        <v>143</v>
      </c>
    </row>
    <row r="366" s="13" customFormat="1">
      <c r="A366" s="13"/>
      <c r="B366" s="238"/>
      <c r="C366" s="239"/>
      <c r="D366" s="233" t="s">
        <v>154</v>
      </c>
      <c r="E366" s="240" t="s">
        <v>1</v>
      </c>
      <c r="F366" s="241" t="s">
        <v>415</v>
      </c>
      <c r="G366" s="239"/>
      <c r="H366" s="242">
        <v>10.914</v>
      </c>
      <c r="I366" s="243"/>
      <c r="J366" s="239"/>
      <c r="K366" s="239"/>
      <c r="L366" s="244"/>
      <c r="M366" s="245"/>
      <c r="N366" s="246"/>
      <c r="O366" s="246"/>
      <c r="P366" s="246"/>
      <c r="Q366" s="246"/>
      <c r="R366" s="246"/>
      <c r="S366" s="246"/>
      <c r="T366" s="247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8" t="s">
        <v>154</v>
      </c>
      <c r="AU366" s="248" t="s">
        <v>90</v>
      </c>
      <c r="AV366" s="13" t="s">
        <v>90</v>
      </c>
      <c r="AW366" s="13" t="s">
        <v>36</v>
      </c>
      <c r="AX366" s="13" t="s">
        <v>80</v>
      </c>
      <c r="AY366" s="248" t="s">
        <v>143</v>
      </c>
    </row>
    <row r="367" s="13" customFormat="1">
      <c r="A367" s="13"/>
      <c r="B367" s="238"/>
      <c r="C367" s="239"/>
      <c r="D367" s="233" t="s">
        <v>154</v>
      </c>
      <c r="E367" s="240" t="s">
        <v>1</v>
      </c>
      <c r="F367" s="241" t="s">
        <v>416</v>
      </c>
      <c r="G367" s="239"/>
      <c r="H367" s="242">
        <v>2.835</v>
      </c>
      <c r="I367" s="243"/>
      <c r="J367" s="239"/>
      <c r="K367" s="239"/>
      <c r="L367" s="244"/>
      <c r="M367" s="245"/>
      <c r="N367" s="246"/>
      <c r="O367" s="246"/>
      <c r="P367" s="246"/>
      <c r="Q367" s="246"/>
      <c r="R367" s="246"/>
      <c r="S367" s="246"/>
      <c r="T367" s="24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8" t="s">
        <v>154</v>
      </c>
      <c r="AU367" s="248" t="s">
        <v>90</v>
      </c>
      <c r="AV367" s="13" t="s">
        <v>90</v>
      </c>
      <c r="AW367" s="13" t="s">
        <v>36</v>
      </c>
      <c r="AX367" s="13" t="s">
        <v>80</v>
      </c>
      <c r="AY367" s="248" t="s">
        <v>143</v>
      </c>
    </row>
    <row r="368" s="13" customFormat="1">
      <c r="A368" s="13"/>
      <c r="B368" s="238"/>
      <c r="C368" s="239"/>
      <c r="D368" s="233" t="s">
        <v>154</v>
      </c>
      <c r="E368" s="240" t="s">
        <v>1</v>
      </c>
      <c r="F368" s="241" t="s">
        <v>417</v>
      </c>
      <c r="G368" s="239"/>
      <c r="H368" s="242">
        <v>5.2999999999999998</v>
      </c>
      <c r="I368" s="243"/>
      <c r="J368" s="239"/>
      <c r="K368" s="239"/>
      <c r="L368" s="244"/>
      <c r="M368" s="245"/>
      <c r="N368" s="246"/>
      <c r="O368" s="246"/>
      <c r="P368" s="246"/>
      <c r="Q368" s="246"/>
      <c r="R368" s="246"/>
      <c r="S368" s="246"/>
      <c r="T368" s="24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8" t="s">
        <v>154</v>
      </c>
      <c r="AU368" s="248" t="s">
        <v>90</v>
      </c>
      <c r="AV368" s="13" t="s">
        <v>90</v>
      </c>
      <c r="AW368" s="13" t="s">
        <v>36</v>
      </c>
      <c r="AX368" s="13" t="s">
        <v>80</v>
      </c>
      <c r="AY368" s="248" t="s">
        <v>143</v>
      </c>
    </row>
    <row r="369" s="15" customFormat="1">
      <c r="A369" s="15"/>
      <c r="B369" s="259"/>
      <c r="C369" s="260"/>
      <c r="D369" s="233" t="s">
        <v>154</v>
      </c>
      <c r="E369" s="261" t="s">
        <v>1</v>
      </c>
      <c r="F369" s="262" t="s">
        <v>209</v>
      </c>
      <c r="G369" s="260"/>
      <c r="H369" s="263">
        <v>25.501999999999999</v>
      </c>
      <c r="I369" s="264"/>
      <c r="J369" s="260"/>
      <c r="K369" s="260"/>
      <c r="L369" s="265"/>
      <c r="M369" s="266"/>
      <c r="N369" s="267"/>
      <c r="O369" s="267"/>
      <c r="P369" s="267"/>
      <c r="Q369" s="267"/>
      <c r="R369" s="267"/>
      <c r="S369" s="267"/>
      <c r="T369" s="268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9" t="s">
        <v>154</v>
      </c>
      <c r="AU369" s="269" t="s">
        <v>90</v>
      </c>
      <c r="AV369" s="15" t="s">
        <v>150</v>
      </c>
      <c r="AW369" s="15" t="s">
        <v>36</v>
      </c>
      <c r="AX369" s="15" t="s">
        <v>88</v>
      </c>
      <c r="AY369" s="269" t="s">
        <v>143</v>
      </c>
    </row>
    <row r="370" s="12" customFormat="1" ht="22.8" customHeight="1">
      <c r="A370" s="12"/>
      <c r="B370" s="204"/>
      <c r="C370" s="205"/>
      <c r="D370" s="206" t="s">
        <v>79</v>
      </c>
      <c r="E370" s="218" t="s">
        <v>182</v>
      </c>
      <c r="F370" s="218" t="s">
        <v>418</v>
      </c>
      <c r="G370" s="205"/>
      <c r="H370" s="205"/>
      <c r="I370" s="208"/>
      <c r="J370" s="219">
        <f>BK370</f>
        <v>0</v>
      </c>
      <c r="K370" s="205"/>
      <c r="L370" s="210"/>
      <c r="M370" s="211"/>
      <c r="N370" s="212"/>
      <c r="O370" s="212"/>
      <c r="P370" s="213">
        <f>SUM(P371:P418)</f>
        <v>0</v>
      </c>
      <c r="Q370" s="212"/>
      <c r="R370" s="213">
        <f>SUM(R371:R418)</f>
        <v>9.9362847799999994</v>
      </c>
      <c r="S370" s="212"/>
      <c r="T370" s="214">
        <f>SUM(T371:T418)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5" t="s">
        <v>88</v>
      </c>
      <c r="AT370" s="216" t="s">
        <v>79</v>
      </c>
      <c r="AU370" s="216" t="s">
        <v>88</v>
      </c>
      <c r="AY370" s="215" t="s">
        <v>143</v>
      </c>
      <c r="BK370" s="217">
        <f>SUM(BK371:BK418)</f>
        <v>0</v>
      </c>
    </row>
    <row r="371" s="2" customFormat="1" ht="24.15" customHeight="1">
      <c r="A371" s="39"/>
      <c r="B371" s="40"/>
      <c r="C371" s="220" t="s">
        <v>419</v>
      </c>
      <c r="D371" s="220" t="s">
        <v>145</v>
      </c>
      <c r="E371" s="221" t="s">
        <v>420</v>
      </c>
      <c r="F371" s="222" t="s">
        <v>421</v>
      </c>
      <c r="G371" s="223" t="s">
        <v>148</v>
      </c>
      <c r="H371" s="224">
        <v>112.124</v>
      </c>
      <c r="I371" s="225"/>
      <c r="J371" s="226">
        <f>ROUND(I371*H371,2)</f>
        <v>0</v>
      </c>
      <c r="K371" s="222" t="s">
        <v>1</v>
      </c>
      <c r="L371" s="45"/>
      <c r="M371" s="227" t="s">
        <v>1</v>
      </c>
      <c r="N371" s="228" t="s">
        <v>45</v>
      </c>
      <c r="O371" s="92"/>
      <c r="P371" s="229">
        <f>O371*H371</f>
        <v>0</v>
      </c>
      <c r="Q371" s="229">
        <v>0</v>
      </c>
      <c r="R371" s="229">
        <f>Q371*H371</f>
        <v>0</v>
      </c>
      <c r="S371" s="229">
        <v>0</v>
      </c>
      <c r="T371" s="230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1" t="s">
        <v>150</v>
      </c>
      <c r="AT371" s="231" t="s">
        <v>145</v>
      </c>
      <c r="AU371" s="231" t="s">
        <v>90</v>
      </c>
      <c r="AY371" s="18" t="s">
        <v>143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8" t="s">
        <v>88</v>
      </c>
      <c r="BK371" s="232">
        <f>ROUND(I371*H371,2)</f>
        <v>0</v>
      </c>
      <c r="BL371" s="18" t="s">
        <v>150</v>
      </c>
      <c r="BM371" s="231" t="s">
        <v>422</v>
      </c>
    </row>
    <row r="372" s="2" customFormat="1">
      <c r="A372" s="39"/>
      <c r="B372" s="40"/>
      <c r="C372" s="41"/>
      <c r="D372" s="233" t="s">
        <v>152</v>
      </c>
      <c r="E372" s="41"/>
      <c r="F372" s="234" t="s">
        <v>421</v>
      </c>
      <c r="G372" s="41"/>
      <c r="H372" s="41"/>
      <c r="I372" s="235"/>
      <c r="J372" s="41"/>
      <c r="K372" s="41"/>
      <c r="L372" s="45"/>
      <c r="M372" s="236"/>
      <c r="N372" s="237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152</v>
      </c>
      <c r="AU372" s="18" t="s">
        <v>90</v>
      </c>
    </row>
    <row r="373" s="14" customFormat="1">
      <c r="A373" s="14"/>
      <c r="B373" s="249"/>
      <c r="C373" s="250"/>
      <c r="D373" s="233" t="s">
        <v>154</v>
      </c>
      <c r="E373" s="251" t="s">
        <v>1</v>
      </c>
      <c r="F373" s="252" t="s">
        <v>423</v>
      </c>
      <c r="G373" s="250"/>
      <c r="H373" s="251" t="s">
        <v>1</v>
      </c>
      <c r="I373" s="253"/>
      <c r="J373" s="250"/>
      <c r="K373" s="250"/>
      <c r="L373" s="254"/>
      <c r="M373" s="255"/>
      <c r="N373" s="256"/>
      <c r="O373" s="256"/>
      <c r="P373" s="256"/>
      <c r="Q373" s="256"/>
      <c r="R373" s="256"/>
      <c r="S373" s="256"/>
      <c r="T373" s="257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8" t="s">
        <v>154</v>
      </c>
      <c r="AU373" s="258" t="s">
        <v>90</v>
      </c>
      <c r="AV373" s="14" t="s">
        <v>88</v>
      </c>
      <c r="AW373" s="14" t="s">
        <v>36</v>
      </c>
      <c r="AX373" s="14" t="s">
        <v>80</v>
      </c>
      <c r="AY373" s="258" t="s">
        <v>143</v>
      </c>
    </row>
    <row r="374" s="13" customFormat="1">
      <c r="A374" s="13"/>
      <c r="B374" s="238"/>
      <c r="C374" s="239"/>
      <c r="D374" s="233" t="s">
        <v>154</v>
      </c>
      <c r="E374" s="240" t="s">
        <v>1</v>
      </c>
      <c r="F374" s="241" t="s">
        <v>424</v>
      </c>
      <c r="G374" s="239"/>
      <c r="H374" s="242">
        <v>15.135999999999999</v>
      </c>
      <c r="I374" s="243"/>
      <c r="J374" s="239"/>
      <c r="K374" s="239"/>
      <c r="L374" s="244"/>
      <c r="M374" s="245"/>
      <c r="N374" s="246"/>
      <c r="O374" s="246"/>
      <c r="P374" s="246"/>
      <c r="Q374" s="246"/>
      <c r="R374" s="246"/>
      <c r="S374" s="246"/>
      <c r="T374" s="24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8" t="s">
        <v>154</v>
      </c>
      <c r="AU374" s="248" t="s">
        <v>90</v>
      </c>
      <c r="AV374" s="13" t="s">
        <v>90</v>
      </c>
      <c r="AW374" s="13" t="s">
        <v>36</v>
      </c>
      <c r="AX374" s="13" t="s">
        <v>80</v>
      </c>
      <c r="AY374" s="248" t="s">
        <v>143</v>
      </c>
    </row>
    <row r="375" s="16" customFormat="1">
      <c r="A375" s="16"/>
      <c r="B375" s="273"/>
      <c r="C375" s="274"/>
      <c r="D375" s="233" t="s">
        <v>154</v>
      </c>
      <c r="E375" s="275" t="s">
        <v>1</v>
      </c>
      <c r="F375" s="276" t="s">
        <v>255</v>
      </c>
      <c r="G375" s="274"/>
      <c r="H375" s="277">
        <v>15.135999999999999</v>
      </c>
      <c r="I375" s="278"/>
      <c r="J375" s="274"/>
      <c r="K375" s="274"/>
      <c r="L375" s="279"/>
      <c r="M375" s="280"/>
      <c r="N375" s="281"/>
      <c r="O375" s="281"/>
      <c r="P375" s="281"/>
      <c r="Q375" s="281"/>
      <c r="R375" s="281"/>
      <c r="S375" s="281"/>
      <c r="T375" s="282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T375" s="283" t="s">
        <v>154</v>
      </c>
      <c r="AU375" s="283" t="s">
        <v>90</v>
      </c>
      <c r="AV375" s="16" t="s">
        <v>161</v>
      </c>
      <c r="AW375" s="16" t="s">
        <v>36</v>
      </c>
      <c r="AX375" s="16" t="s">
        <v>80</v>
      </c>
      <c r="AY375" s="283" t="s">
        <v>143</v>
      </c>
    </row>
    <row r="376" s="14" customFormat="1">
      <c r="A376" s="14"/>
      <c r="B376" s="249"/>
      <c r="C376" s="250"/>
      <c r="D376" s="233" t="s">
        <v>154</v>
      </c>
      <c r="E376" s="251" t="s">
        <v>1</v>
      </c>
      <c r="F376" s="252" t="s">
        <v>425</v>
      </c>
      <c r="G376" s="250"/>
      <c r="H376" s="251" t="s">
        <v>1</v>
      </c>
      <c r="I376" s="253"/>
      <c r="J376" s="250"/>
      <c r="K376" s="250"/>
      <c r="L376" s="254"/>
      <c r="M376" s="255"/>
      <c r="N376" s="256"/>
      <c r="O376" s="256"/>
      <c r="P376" s="256"/>
      <c r="Q376" s="256"/>
      <c r="R376" s="256"/>
      <c r="S376" s="256"/>
      <c r="T376" s="257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8" t="s">
        <v>154</v>
      </c>
      <c r="AU376" s="258" t="s">
        <v>90</v>
      </c>
      <c r="AV376" s="14" t="s">
        <v>88</v>
      </c>
      <c r="AW376" s="14" t="s">
        <v>36</v>
      </c>
      <c r="AX376" s="14" t="s">
        <v>80</v>
      </c>
      <c r="AY376" s="258" t="s">
        <v>143</v>
      </c>
    </row>
    <row r="377" s="13" customFormat="1">
      <c r="A377" s="13"/>
      <c r="B377" s="238"/>
      <c r="C377" s="239"/>
      <c r="D377" s="233" t="s">
        <v>154</v>
      </c>
      <c r="E377" s="240" t="s">
        <v>1</v>
      </c>
      <c r="F377" s="241" t="s">
        <v>426</v>
      </c>
      <c r="G377" s="239"/>
      <c r="H377" s="242">
        <v>3.7349999999999999</v>
      </c>
      <c r="I377" s="243"/>
      <c r="J377" s="239"/>
      <c r="K377" s="239"/>
      <c r="L377" s="244"/>
      <c r="M377" s="245"/>
      <c r="N377" s="246"/>
      <c r="O377" s="246"/>
      <c r="P377" s="246"/>
      <c r="Q377" s="246"/>
      <c r="R377" s="246"/>
      <c r="S377" s="246"/>
      <c r="T377" s="24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8" t="s">
        <v>154</v>
      </c>
      <c r="AU377" s="248" t="s">
        <v>90</v>
      </c>
      <c r="AV377" s="13" t="s">
        <v>90</v>
      </c>
      <c r="AW377" s="13" t="s">
        <v>36</v>
      </c>
      <c r="AX377" s="13" t="s">
        <v>80</v>
      </c>
      <c r="AY377" s="248" t="s">
        <v>143</v>
      </c>
    </row>
    <row r="378" s="16" customFormat="1">
      <c r="A378" s="16"/>
      <c r="B378" s="273"/>
      <c r="C378" s="274"/>
      <c r="D378" s="233" t="s">
        <v>154</v>
      </c>
      <c r="E378" s="275" t="s">
        <v>1</v>
      </c>
      <c r="F378" s="276" t="s">
        <v>255</v>
      </c>
      <c r="G378" s="274"/>
      <c r="H378" s="277">
        <v>3.7349999999999999</v>
      </c>
      <c r="I378" s="278"/>
      <c r="J378" s="274"/>
      <c r="K378" s="274"/>
      <c r="L378" s="279"/>
      <c r="M378" s="280"/>
      <c r="N378" s="281"/>
      <c r="O378" s="281"/>
      <c r="P378" s="281"/>
      <c r="Q378" s="281"/>
      <c r="R378" s="281"/>
      <c r="S378" s="281"/>
      <c r="T378" s="282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T378" s="283" t="s">
        <v>154</v>
      </c>
      <c r="AU378" s="283" t="s">
        <v>90</v>
      </c>
      <c r="AV378" s="16" t="s">
        <v>161</v>
      </c>
      <c r="AW378" s="16" t="s">
        <v>36</v>
      </c>
      <c r="AX378" s="16" t="s">
        <v>80</v>
      </c>
      <c r="AY378" s="283" t="s">
        <v>143</v>
      </c>
    </row>
    <row r="379" s="14" customFormat="1">
      <c r="A379" s="14"/>
      <c r="B379" s="249"/>
      <c r="C379" s="250"/>
      <c r="D379" s="233" t="s">
        <v>154</v>
      </c>
      <c r="E379" s="251" t="s">
        <v>1</v>
      </c>
      <c r="F379" s="252" t="s">
        <v>427</v>
      </c>
      <c r="G379" s="250"/>
      <c r="H379" s="251" t="s">
        <v>1</v>
      </c>
      <c r="I379" s="253"/>
      <c r="J379" s="250"/>
      <c r="K379" s="250"/>
      <c r="L379" s="254"/>
      <c r="M379" s="255"/>
      <c r="N379" s="256"/>
      <c r="O379" s="256"/>
      <c r="P379" s="256"/>
      <c r="Q379" s="256"/>
      <c r="R379" s="256"/>
      <c r="S379" s="256"/>
      <c r="T379" s="257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8" t="s">
        <v>154</v>
      </c>
      <c r="AU379" s="258" t="s">
        <v>90</v>
      </c>
      <c r="AV379" s="14" t="s">
        <v>88</v>
      </c>
      <c r="AW379" s="14" t="s">
        <v>36</v>
      </c>
      <c r="AX379" s="14" t="s">
        <v>80</v>
      </c>
      <c r="AY379" s="258" t="s">
        <v>143</v>
      </c>
    </row>
    <row r="380" s="13" customFormat="1">
      <c r="A380" s="13"/>
      <c r="B380" s="238"/>
      <c r="C380" s="239"/>
      <c r="D380" s="233" t="s">
        <v>154</v>
      </c>
      <c r="E380" s="240" t="s">
        <v>1</v>
      </c>
      <c r="F380" s="241" t="s">
        <v>428</v>
      </c>
      <c r="G380" s="239"/>
      <c r="H380" s="242">
        <v>15.1</v>
      </c>
      <c r="I380" s="243"/>
      <c r="J380" s="239"/>
      <c r="K380" s="239"/>
      <c r="L380" s="244"/>
      <c r="M380" s="245"/>
      <c r="N380" s="246"/>
      <c r="O380" s="246"/>
      <c r="P380" s="246"/>
      <c r="Q380" s="246"/>
      <c r="R380" s="246"/>
      <c r="S380" s="246"/>
      <c r="T380" s="247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8" t="s">
        <v>154</v>
      </c>
      <c r="AU380" s="248" t="s">
        <v>90</v>
      </c>
      <c r="AV380" s="13" t="s">
        <v>90</v>
      </c>
      <c r="AW380" s="13" t="s">
        <v>36</v>
      </c>
      <c r="AX380" s="13" t="s">
        <v>80</v>
      </c>
      <c r="AY380" s="248" t="s">
        <v>143</v>
      </c>
    </row>
    <row r="381" s="13" customFormat="1">
      <c r="A381" s="13"/>
      <c r="B381" s="238"/>
      <c r="C381" s="239"/>
      <c r="D381" s="233" t="s">
        <v>154</v>
      </c>
      <c r="E381" s="240" t="s">
        <v>1</v>
      </c>
      <c r="F381" s="241" t="s">
        <v>429</v>
      </c>
      <c r="G381" s="239"/>
      <c r="H381" s="242">
        <v>19.440000000000001</v>
      </c>
      <c r="I381" s="243"/>
      <c r="J381" s="239"/>
      <c r="K381" s="239"/>
      <c r="L381" s="244"/>
      <c r="M381" s="245"/>
      <c r="N381" s="246"/>
      <c r="O381" s="246"/>
      <c r="P381" s="246"/>
      <c r="Q381" s="246"/>
      <c r="R381" s="246"/>
      <c r="S381" s="246"/>
      <c r="T381" s="24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8" t="s">
        <v>154</v>
      </c>
      <c r="AU381" s="248" t="s">
        <v>90</v>
      </c>
      <c r="AV381" s="13" t="s">
        <v>90</v>
      </c>
      <c r="AW381" s="13" t="s">
        <v>36</v>
      </c>
      <c r="AX381" s="13" t="s">
        <v>80</v>
      </c>
      <c r="AY381" s="248" t="s">
        <v>143</v>
      </c>
    </row>
    <row r="382" s="16" customFormat="1">
      <c r="A382" s="16"/>
      <c r="B382" s="273"/>
      <c r="C382" s="274"/>
      <c r="D382" s="233" t="s">
        <v>154</v>
      </c>
      <c r="E382" s="275" t="s">
        <v>1</v>
      </c>
      <c r="F382" s="276" t="s">
        <v>255</v>
      </c>
      <c r="G382" s="274"/>
      <c r="H382" s="277">
        <v>34.539999999999999</v>
      </c>
      <c r="I382" s="278"/>
      <c r="J382" s="274"/>
      <c r="K382" s="274"/>
      <c r="L382" s="279"/>
      <c r="M382" s="280"/>
      <c r="N382" s="281"/>
      <c r="O382" s="281"/>
      <c r="P382" s="281"/>
      <c r="Q382" s="281"/>
      <c r="R382" s="281"/>
      <c r="S382" s="281"/>
      <c r="T382" s="282"/>
      <c r="U382" s="16"/>
      <c r="V382" s="16"/>
      <c r="W382" s="16"/>
      <c r="X382" s="16"/>
      <c r="Y382" s="16"/>
      <c r="Z382" s="16"/>
      <c r="AA382" s="16"/>
      <c r="AB382" s="16"/>
      <c r="AC382" s="16"/>
      <c r="AD382" s="16"/>
      <c r="AE382" s="16"/>
      <c r="AT382" s="283" t="s">
        <v>154</v>
      </c>
      <c r="AU382" s="283" t="s">
        <v>90</v>
      </c>
      <c r="AV382" s="16" t="s">
        <v>161</v>
      </c>
      <c r="AW382" s="16" t="s">
        <v>36</v>
      </c>
      <c r="AX382" s="16" t="s">
        <v>80</v>
      </c>
      <c r="AY382" s="283" t="s">
        <v>143</v>
      </c>
    </row>
    <row r="383" s="14" customFormat="1">
      <c r="A383" s="14"/>
      <c r="B383" s="249"/>
      <c r="C383" s="250"/>
      <c r="D383" s="233" t="s">
        <v>154</v>
      </c>
      <c r="E383" s="251" t="s">
        <v>1</v>
      </c>
      <c r="F383" s="252" t="s">
        <v>430</v>
      </c>
      <c r="G383" s="250"/>
      <c r="H383" s="251" t="s">
        <v>1</v>
      </c>
      <c r="I383" s="253"/>
      <c r="J383" s="250"/>
      <c r="K383" s="250"/>
      <c r="L383" s="254"/>
      <c r="M383" s="255"/>
      <c r="N383" s="256"/>
      <c r="O383" s="256"/>
      <c r="P383" s="256"/>
      <c r="Q383" s="256"/>
      <c r="R383" s="256"/>
      <c r="S383" s="256"/>
      <c r="T383" s="257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8" t="s">
        <v>154</v>
      </c>
      <c r="AU383" s="258" t="s">
        <v>90</v>
      </c>
      <c r="AV383" s="14" t="s">
        <v>88</v>
      </c>
      <c r="AW383" s="14" t="s">
        <v>36</v>
      </c>
      <c r="AX383" s="14" t="s">
        <v>80</v>
      </c>
      <c r="AY383" s="258" t="s">
        <v>143</v>
      </c>
    </row>
    <row r="384" s="13" customFormat="1">
      <c r="A384" s="13"/>
      <c r="B384" s="238"/>
      <c r="C384" s="239"/>
      <c r="D384" s="233" t="s">
        <v>154</v>
      </c>
      <c r="E384" s="240" t="s">
        <v>1</v>
      </c>
      <c r="F384" s="241" t="s">
        <v>431</v>
      </c>
      <c r="G384" s="239"/>
      <c r="H384" s="242">
        <v>12.494999999999999</v>
      </c>
      <c r="I384" s="243"/>
      <c r="J384" s="239"/>
      <c r="K384" s="239"/>
      <c r="L384" s="244"/>
      <c r="M384" s="245"/>
      <c r="N384" s="246"/>
      <c r="O384" s="246"/>
      <c r="P384" s="246"/>
      <c r="Q384" s="246"/>
      <c r="R384" s="246"/>
      <c r="S384" s="246"/>
      <c r="T384" s="24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8" t="s">
        <v>154</v>
      </c>
      <c r="AU384" s="248" t="s">
        <v>90</v>
      </c>
      <c r="AV384" s="13" t="s">
        <v>90</v>
      </c>
      <c r="AW384" s="13" t="s">
        <v>36</v>
      </c>
      <c r="AX384" s="13" t="s">
        <v>80</v>
      </c>
      <c r="AY384" s="248" t="s">
        <v>143</v>
      </c>
    </row>
    <row r="385" s="13" customFormat="1">
      <c r="A385" s="13"/>
      <c r="B385" s="238"/>
      <c r="C385" s="239"/>
      <c r="D385" s="233" t="s">
        <v>154</v>
      </c>
      <c r="E385" s="240" t="s">
        <v>1</v>
      </c>
      <c r="F385" s="241" t="s">
        <v>432</v>
      </c>
      <c r="G385" s="239"/>
      <c r="H385" s="242">
        <v>9.9450000000000003</v>
      </c>
      <c r="I385" s="243"/>
      <c r="J385" s="239"/>
      <c r="K385" s="239"/>
      <c r="L385" s="244"/>
      <c r="M385" s="245"/>
      <c r="N385" s="246"/>
      <c r="O385" s="246"/>
      <c r="P385" s="246"/>
      <c r="Q385" s="246"/>
      <c r="R385" s="246"/>
      <c r="S385" s="246"/>
      <c r="T385" s="24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8" t="s">
        <v>154</v>
      </c>
      <c r="AU385" s="248" t="s">
        <v>90</v>
      </c>
      <c r="AV385" s="13" t="s">
        <v>90</v>
      </c>
      <c r="AW385" s="13" t="s">
        <v>36</v>
      </c>
      <c r="AX385" s="13" t="s">
        <v>80</v>
      </c>
      <c r="AY385" s="248" t="s">
        <v>143</v>
      </c>
    </row>
    <row r="386" s="16" customFormat="1">
      <c r="A386" s="16"/>
      <c r="B386" s="273"/>
      <c r="C386" s="274"/>
      <c r="D386" s="233" t="s">
        <v>154</v>
      </c>
      <c r="E386" s="275" t="s">
        <v>1</v>
      </c>
      <c r="F386" s="276" t="s">
        <v>255</v>
      </c>
      <c r="G386" s="274"/>
      <c r="H386" s="277">
        <v>22.440000000000001</v>
      </c>
      <c r="I386" s="278"/>
      <c r="J386" s="274"/>
      <c r="K386" s="274"/>
      <c r="L386" s="279"/>
      <c r="M386" s="280"/>
      <c r="N386" s="281"/>
      <c r="O386" s="281"/>
      <c r="P386" s="281"/>
      <c r="Q386" s="281"/>
      <c r="R386" s="281"/>
      <c r="S386" s="281"/>
      <c r="T386" s="282"/>
      <c r="U386" s="16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T386" s="283" t="s">
        <v>154</v>
      </c>
      <c r="AU386" s="283" t="s">
        <v>90</v>
      </c>
      <c r="AV386" s="16" t="s">
        <v>161</v>
      </c>
      <c r="AW386" s="16" t="s">
        <v>36</v>
      </c>
      <c r="AX386" s="16" t="s">
        <v>80</v>
      </c>
      <c r="AY386" s="283" t="s">
        <v>143</v>
      </c>
    </row>
    <row r="387" s="14" customFormat="1">
      <c r="A387" s="14"/>
      <c r="B387" s="249"/>
      <c r="C387" s="250"/>
      <c r="D387" s="233" t="s">
        <v>154</v>
      </c>
      <c r="E387" s="251" t="s">
        <v>1</v>
      </c>
      <c r="F387" s="252" t="s">
        <v>433</v>
      </c>
      <c r="G387" s="250"/>
      <c r="H387" s="251" t="s">
        <v>1</v>
      </c>
      <c r="I387" s="253"/>
      <c r="J387" s="250"/>
      <c r="K387" s="250"/>
      <c r="L387" s="254"/>
      <c r="M387" s="255"/>
      <c r="N387" s="256"/>
      <c r="O387" s="256"/>
      <c r="P387" s="256"/>
      <c r="Q387" s="256"/>
      <c r="R387" s="256"/>
      <c r="S387" s="256"/>
      <c r="T387" s="257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8" t="s">
        <v>154</v>
      </c>
      <c r="AU387" s="258" t="s">
        <v>90</v>
      </c>
      <c r="AV387" s="14" t="s">
        <v>88</v>
      </c>
      <c r="AW387" s="14" t="s">
        <v>36</v>
      </c>
      <c r="AX387" s="14" t="s">
        <v>80</v>
      </c>
      <c r="AY387" s="258" t="s">
        <v>143</v>
      </c>
    </row>
    <row r="388" s="13" customFormat="1">
      <c r="A388" s="13"/>
      <c r="B388" s="238"/>
      <c r="C388" s="239"/>
      <c r="D388" s="233" t="s">
        <v>154</v>
      </c>
      <c r="E388" s="240" t="s">
        <v>1</v>
      </c>
      <c r="F388" s="241" t="s">
        <v>434</v>
      </c>
      <c r="G388" s="239"/>
      <c r="H388" s="242">
        <v>10.375</v>
      </c>
      <c r="I388" s="243"/>
      <c r="J388" s="239"/>
      <c r="K388" s="239"/>
      <c r="L388" s="244"/>
      <c r="M388" s="245"/>
      <c r="N388" s="246"/>
      <c r="O388" s="246"/>
      <c r="P388" s="246"/>
      <c r="Q388" s="246"/>
      <c r="R388" s="246"/>
      <c r="S388" s="246"/>
      <c r="T388" s="247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8" t="s">
        <v>154</v>
      </c>
      <c r="AU388" s="248" t="s">
        <v>90</v>
      </c>
      <c r="AV388" s="13" t="s">
        <v>90</v>
      </c>
      <c r="AW388" s="13" t="s">
        <v>36</v>
      </c>
      <c r="AX388" s="13" t="s">
        <v>80</v>
      </c>
      <c r="AY388" s="248" t="s">
        <v>143</v>
      </c>
    </row>
    <row r="389" s="16" customFormat="1">
      <c r="A389" s="16"/>
      <c r="B389" s="273"/>
      <c r="C389" s="274"/>
      <c r="D389" s="233" t="s">
        <v>154</v>
      </c>
      <c r="E389" s="275" t="s">
        <v>1</v>
      </c>
      <c r="F389" s="276" t="s">
        <v>255</v>
      </c>
      <c r="G389" s="274"/>
      <c r="H389" s="277">
        <v>10.375</v>
      </c>
      <c r="I389" s="278"/>
      <c r="J389" s="274"/>
      <c r="K389" s="274"/>
      <c r="L389" s="279"/>
      <c r="M389" s="280"/>
      <c r="N389" s="281"/>
      <c r="O389" s="281"/>
      <c r="P389" s="281"/>
      <c r="Q389" s="281"/>
      <c r="R389" s="281"/>
      <c r="S389" s="281"/>
      <c r="T389" s="282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T389" s="283" t="s">
        <v>154</v>
      </c>
      <c r="AU389" s="283" t="s">
        <v>90</v>
      </c>
      <c r="AV389" s="16" t="s">
        <v>161</v>
      </c>
      <c r="AW389" s="16" t="s">
        <v>36</v>
      </c>
      <c r="AX389" s="16" t="s">
        <v>80</v>
      </c>
      <c r="AY389" s="283" t="s">
        <v>143</v>
      </c>
    </row>
    <row r="390" s="14" customFormat="1">
      <c r="A390" s="14"/>
      <c r="B390" s="249"/>
      <c r="C390" s="250"/>
      <c r="D390" s="233" t="s">
        <v>154</v>
      </c>
      <c r="E390" s="251" t="s">
        <v>1</v>
      </c>
      <c r="F390" s="252" t="s">
        <v>435</v>
      </c>
      <c r="G390" s="250"/>
      <c r="H390" s="251" t="s">
        <v>1</v>
      </c>
      <c r="I390" s="253"/>
      <c r="J390" s="250"/>
      <c r="K390" s="250"/>
      <c r="L390" s="254"/>
      <c r="M390" s="255"/>
      <c r="N390" s="256"/>
      <c r="O390" s="256"/>
      <c r="P390" s="256"/>
      <c r="Q390" s="256"/>
      <c r="R390" s="256"/>
      <c r="S390" s="256"/>
      <c r="T390" s="25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8" t="s">
        <v>154</v>
      </c>
      <c r="AU390" s="258" t="s">
        <v>90</v>
      </c>
      <c r="AV390" s="14" t="s">
        <v>88</v>
      </c>
      <c r="AW390" s="14" t="s">
        <v>36</v>
      </c>
      <c r="AX390" s="14" t="s">
        <v>80</v>
      </c>
      <c r="AY390" s="258" t="s">
        <v>143</v>
      </c>
    </row>
    <row r="391" s="13" customFormat="1">
      <c r="A391" s="13"/>
      <c r="B391" s="238"/>
      <c r="C391" s="239"/>
      <c r="D391" s="233" t="s">
        <v>154</v>
      </c>
      <c r="E391" s="240" t="s">
        <v>1</v>
      </c>
      <c r="F391" s="241" t="s">
        <v>436</v>
      </c>
      <c r="G391" s="239"/>
      <c r="H391" s="242">
        <v>16.538</v>
      </c>
      <c r="I391" s="243"/>
      <c r="J391" s="239"/>
      <c r="K391" s="239"/>
      <c r="L391" s="244"/>
      <c r="M391" s="245"/>
      <c r="N391" s="246"/>
      <c r="O391" s="246"/>
      <c r="P391" s="246"/>
      <c r="Q391" s="246"/>
      <c r="R391" s="246"/>
      <c r="S391" s="246"/>
      <c r="T391" s="24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8" t="s">
        <v>154</v>
      </c>
      <c r="AU391" s="248" t="s">
        <v>90</v>
      </c>
      <c r="AV391" s="13" t="s">
        <v>90</v>
      </c>
      <c r="AW391" s="13" t="s">
        <v>36</v>
      </c>
      <c r="AX391" s="13" t="s">
        <v>80</v>
      </c>
      <c r="AY391" s="248" t="s">
        <v>143</v>
      </c>
    </row>
    <row r="392" s="13" customFormat="1">
      <c r="A392" s="13"/>
      <c r="B392" s="238"/>
      <c r="C392" s="239"/>
      <c r="D392" s="233" t="s">
        <v>154</v>
      </c>
      <c r="E392" s="240" t="s">
        <v>1</v>
      </c>
      <c r="F392" s="241" t="s">
        <v>437</v>
      </c>
      <c r="G392" s="239"/>
      <c r="H392" s="242">
        <v>9.3599999999999994</v>
      </c>
      <c r="I392" s="243"/>
      <c r="J392" s="239"/>
      <c r="K392" s="239"/>
      <c r="L392" s="244"/>
      <c r="M392" s="245"/>
      <c r="N392" s="246"/>
      <c r="O392" s="246"/>
      <c r="P392" s="246"/>
      <c r="Q392" s="246"/>
      <c r="R392" s="246"/>
      <c r="S392" s="246"/>
      <c r="T392" s="247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8" t="s">
        <v>154</v>
      </c>
      <c r="AU392" s="248" t="s">
        <v>90</v>
      </c>
      <c r="AV392" s="13" t="s">
        <v>90</v>
      </c>
      <c r="AW392" s="13" t="s">
        <v>36</v>
      </c>
      <c r="AX392" s="13" t="s">
        <v>80</v>
      </c>
      <c r="AY392" s="248" t="s">
        <v>143</v>
      </c>
    </row>
    <row r="393" s="16" customFormat="1">
      <c r="A393" s="16"/>
      <c r="B393" s="273"/>
      <c r="C393" s="274"/>
      <c r="D393" s="233" t="s">
        <v>154</v>
      </c>
      <c r="E393" s="275" t="s">
        <v>1</v>
      </c>
      <c r="F393" s="276" t="s">
        <v>255</v>
      </c>
      <c r="G393" s="274"/>
      <c r="H393" s="277">
        <v>25.898</v>
      </c>
      <c r="I393" s="278"/>
      <c r="J393" s="274"/>
      <c r="K393" s="274"/>
      <c r="L393" s="279"/>
      <c r="M393" s="280"/>
      <c r="N393" s="281"/>
      <c r="O393" s="281"/>
      <c r="P393" s="281"/>
      <c r="Q393" s="281"/>
      <c r="R393" s="281"/>
      <c r="S393" s="281"/>
      <c r="T393" s="282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83" t="s">
        <v>154</v>
      </c>
      <c r="AU393" s="283" t="s">
        <v>90</v>
      </c>
      <c r="AV393" s="16" t="s">
        <v>161</v>
      </c>
      <c r="AW393" s="16" t="s">
        <v>36</v>
      </c>
      <c r="AX393" s="16" t="s">
        <v>80</v>
      </c>
      <c r="AY393" s="283" t="s">
        <v>143</v>
      </c>
    </row>
    <row r="394" s="15" customFormat="1">
      <c r="A394" s="15"/>
      <c r="B394" s="259"/>
      <c r="C394" s="260"/>
      <c r="D394" s="233" t="s">
        <v>154</v>
      </c>
      <c r="E394" s="261" t="s">
        <v>1</v>
      </c>
      <c r="F394" s="262" t="s">
        <v>209</v>
      </c>
      <c r="G394" s="260"/>
      <c r="H394" s="263">
        <v>112.124</v>
      </c>
      <c r="I394" s="264"/>
      <c r="J394" s="260"/>
      <c r="K394" s="260"/>
      <c r="L394" s="265"/>
      <c r="M394" s="266"/>
      <c r="N394" s="267"/>
      <c r="O394" s="267"/>
      <c r="P394" s="267"/>
      <c r="Q394" s="267"/>
      <c r="R394" s="267"/>
      <c r="S394" s="267"/>
      <c r="T394" s="268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9" t="s">
        <v>154</v>
      </c>
      <c r="AU394" s="269" t="s">
        <v>90</v>
      </c>
      <c r="AV394" s="15" t="s">
        <v>150</v>
      </c>
      <c r="AW394" s="15" t="s">
        <v>36</v>
      </c>
      <c r="AX394" s="15" t="s">
        <v>88</v>
      </c>
      <c r="AY394" s="269" t="s">
        <v>143</v>
      </c>
    </row>
    <row r="395" s="2" customFormat="1" ht="33" customHeight="1">
      <c r="A395" s="39"/>
      <c r="B395" s="40"/>
      <c r="C395" s="220" t="s">
        <v>438</v>
      </c>
      <c r="D395" s="220" t="s">
        <v>145</v>
      </c>
      <c r="E395" s="221" t="s">
        <v>439</v>
      </c>
      <c r="F395" s="222" t="s">
        <v>440</v>
      </c>
      <c r="G395" s="223" t="s">
        <v>148</v>
      </c>
      <c r="H395" s="224">
        <v>60.715000000000003</v>
      </c>
      <c r="I395" s="225"/>
      <c r="J395" s="226">
        <f>ROUND(I395*H395,2)</f>
        <v>0</v>
      </c>
      <c r="K395" s="222" t="s">
        <v>149</v>
      </c>
      <c r="L395" s="45"/>
      <c r="M395" s="227" t="s">
        <v>1</v>
      </c>
      <c r="N395" s="228" t="s">
        <v>45</v>
      </c>
      <c r="O395" s="92"/>
      <c r="P395" s="229">
        <f>O395*H395</f>
        <v>0</v>
      </c>
      <c r="Q395" s="229">
        <v>0.13075999999999999</v>
      </c>
      <c r="R395" s="229">
        <f>Q395*H395</f>
        <v>7.9390934</v>
      </c>
      <c r="S395" s="229">
        <v>0</v>
      </c>
      <c r="T395" s="230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1" t="s">
        <v>150</v>
      </c>
      <c r="AT395" s="231" t="s">
        <v>145</v>
      </c>
      <c r="AU395" s="231" t="s">
        <v>90</v>
      </c>
      <c r="AY395" s="18" t="s">
        <v>143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18" t="s">
        <v>88</v>
      </c>
      <c r="BK395" s="232">
        <f>ROUND(I395*H395,2)</f>
        <v>0</v>
      </c>
      <c r="BL395" s="18" t="s">
        <v>150</v>
      </c>
      <c r="BM395" s="231" t="s">
        <v>441</v>
      </c>
    </row>
    <row r="396" s="2" customFormat="1">
      <c r="A396" s="39"/>
      <c r="B396" s="40"/>
      <c r="C396" s="41"/>
      <c r="D396" s="233" t="s">
        <v>152</v>
      </c>
      <c r="E396" s="41"/>
      <c r="F396" s="234" t="s">
        <v>442</v>
      </c>
      <c r="G396" s="41"/>
      <c r="H396" s="41"/>
      <c r="I396" s="235"/>
      <c r="J396" s="41"/>
      <c r="K396" s="41"/>
      <c r="L396" s="45"/>
      <c r="M396" s="236"/>
      <c r="N396" s="237"/>
      <c r="O396" s="92"/>
      <c r="P396" s="92"/>
      <c r="Q396" s="92"/>
      <c r="R396" s="92"/>
      <c r="S396" s="92"/>
      <c r="T396" s="93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152</v>
      </c>
      <c r="AU396" s="18" t="s">
        <v>90</v>
      </c>
    </row>
    <row r="397" s="14" customFormat="1">
      <c r="A397" s="14"/>
      <c r="B397" s="249"/>
      <c r="C397" s="250"/>
      <c r="D397" s="233" t="s">
        <v>154</v>
      </c>
      <c r="E397" s="251" t="s">
        <v>1</v>
      </c>
      <c r="F397" s="252" t="s">
        <v>443</v>
      </c>
      <c r="G397" s="250"/>
      <c r="H397" s="251" t="s">
        <v>1</v>
      </c>
      <c r="I397" s="253"/>
      <c r="J397" s="250"/>
      <c r="K397" s="250"/>
      <c r="L397" s="254"/>
      <c r="M397" s="255"/>
      <c r="N397" s="256"/>
      <c r="O397" s="256"/>
      <c r="P397" s="256"/>
      <c r="Q397" s="256"/>
      <c r="R397" s="256"/>
      <c r="S397" s="256"/>
      <c r="T397" s="257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8" t="s">
        <v>154</v>
      </c>
      <c r="AU397" s="258" t="s">
        <v>90</v>
      </c>
      <c r="AV397" s="14" t="s">
        <v>88</v>
      </c>
      <c r="AW397" s="14" t="s">
        <v>36</v>
      </c>
      <c r="AX397" s="14" t="s">
        <v>80</v>
      </c>
      <c r="AY397" s="258" t="s">
        <v>143</v>
      </c>
    </row>
    <row r="398" s="13" customFormat="1">
      <c r="A398" s="13"/>
      <c r="B398" s="238"/>
      <c r="C398" s="239"/>
      <c r="D398" s="233" t="s">
        <v>154</v>
      </c>
      <c r="E398" s="240" t="s">
        <v>1</v>
      </c>
      <c r="F398" s="241" t="s">
        <v>426</v>
      </c>
      <c r="G398" s="239"/>
      <c r="H398" s="242">
        <v>3.7349999999999999</v>
      </c>
      <c r="I398" s="243"/>
      <c r="J398" s="239"/>
      <c r="K398" s="239"/>
      <c r="L398" s="244"/>
      <c r="M398" s="245"/>
      <c r="N398" s="246"/>
      <c r="O398" s="246"/>
      <c r="P398" s="246"/>
      <c r="Q398" s="246"/>
      <c r="R398" s="246"/>
      <c r="S398" s="246"/>
      <c r="T398" s="247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8" t="s">
        <v>154</v>
      </c>
      <c r="AU398" s="248" t="s">
        <v>90</v>
      </c>
      <c r="AV398" s="13" t="s">
        <v>90</v>
      </c>
      <c r="AW398" s="13" t="s">
        <v>36</v>
      </c>
      <c r="AX398" s="13" t="s">
        <v>80</v>
      </c>
      <c r="AY398" s="248" t="s">
        <v>143</v>
      </c>
    </row>
    <row r="399" s="16" customFormat="1">
      <c r="A399" s="16"/>
      <c r="B399" s="273"/>
      <c r="C399" s="274"/>
      <c r="D399" s="233" t="s">
        <v>154</v>
      </c>
      <c r="E399" s="275" t="s">
        <v>1</v>
      </c>
      <c r="F399" s="276" t="s">
        <v>255</v>
      </c>
      <c r="G399" s="274"/>
      <c r="H399" s="277">
        <v>3.7349999999999999</v>
      </c>
      <c r="I399" s="278"/>
      <c r="J399" s="274"/>
      <c r="K399" s="274"/>
      <c r="L399" s="279"/>
      <c r="M399" s="280"/>
      <c r="N399" s="281"/>
      <c r="O399" s="281"/>
      <c r="P399" s="281"/>
      <c r="Q399" s="281"/>
      <c r="R399" s="281"/>
      <c r="S399" s="281"/>
      <c r="T399" s="282"/>
      <c r="U399" s="16"/>
      <c r="V399" s="16"/>
      <c r="W399" s="16"/>
      <c r="X399" s="16"/>
      <c r="Y399" s="16"/>
      <c r="Z399" s="16"/>
      <c r="AA399" s="16"/>
      <c r="AB399" s="16"/>
      <c r="AC399" s="16"/>
      <c r="AD399" s="16"/>
      <c r="AE399" s="16"/>
      <c r="AT399" s="283" t="s">
        <v>154</v>
      </c>
      <c r="AU399" s="283" t="s">
        <v>90</v>
      </c>
      <c r="AV399" s="16" t="s">
        <v>161</v>
      </c>
      <c r="AW399" s="16" t="s">
        <v>36</v>
      </c>
      <c r="AX399" s="16" t="s">
        <v>80</v>
      </c>
      <c r="AY399" s="283" t="s">
        <v>143</v>
      </c>
    </row>
    <row r="400" s="14" customFormat="1">
      <c r="A400" s="14"/>
      <c r="B400" s="249"/>
      <c r="C400" s="250"/>
      <c r="D400" s="233" t="s">
        <v>154</v>
      </c>
      <c r="E400" s="251" t="s">
        <v>1</v>
      </c>
      <c r="F400" s="252" t="s">
        <v>444</v>
      </c>
      <c r="G400" s="250"/>
      <c r="H400" s="251" t="s">
        <v>1</v>
      </c>
      <c r="I400" s="253"/>
      <c r="J400" s="250"/>
      <c r="K400" s="250"/>
      <c r="L400" s="254"/>
      <c r="M400" s="255"/>
      <c r="N400" s="256"/>
      <c r="O400" s="256"/>
      <c r="P400" s="256"/>
      <c r="Q400" s="256"/>
      <c r="R400" s="256"/>
      <c r="S400" s="256"/>
      <c r="T400" s="257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8" t="s">
        <v>154</v>
      </c>
      <c r="AU400" s="258" t="s">
        <v>90</v>
      </c>
      <c r="AV400" s="14" t="s">
        <v>88</v>
      </c>
      <c r="AW400" s="14" t="s">
        <v>36</v>
      </c>
      <c r="AX400" s="14" t="s">
        <v>80</v>
      </c>
      <c r="AY400" s="258" t="s">
        <v>143</v>
      </c>
    </row>
    <row r="401" s="13" customFormat="1">
      <c r="A401" s="13"/>
      <c r="B401" s="238"/>
      <c r="C401" s="239"/>
      <c r="D401" s="233" t="s">
        <v>154</v>
      </c>
      <c r="E401" s="240" t="s">
        <v>1</v>
      </c>
      <c r="F401" s="241" t="s">
        <v>428</v>
      </c>
      <c r="G401" s="239"/>
      <c r="H401" s="242">
        <v>15.1</v>
      </c>
      <c r="I401" s="243"/>
      <c r="J401" s="239"/>
      <c r="K401" s="239"/>
      <c r="L401" s="244"/>
      <c r="M401" s="245"/>
      <c r="N401" s="246"/>
      <c r="O401" s="246"/>
      <c r="P401" s="246"/>
      <c r="Q401" s="246"/>
      <c r="R401" s="246"/>
      <c r="S401" s="246"/>
      <c r="T401" s="247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8" t="s">
        <v>154</v>
      </c>
      <c r="AU401" s="248" t="s">
        <v>90</v>
      </c>
      <c r="AV401" s="13" t="s">
        <v>90</v>
      </c>
      <c r="AW401" s="13" t="s">
        <v>36</v>
      </c>
      <c r="AX401" s="13" t="s">
        <v>80</v>
      </c>
      <c r="AY401" s="248" t="s">
        <v>143</v>
      </c>
    </row>
    <row r="402" s="13" customFormat="1">
      <c r="A402" s="13"/>
      <c r="B402" s="238"/>
      <c r="C402" s="239"/>
      <c r="D402" s="233" t="s">
        <v>154</v>
      </c>
      <c r="E402" s="240" t="s">
        <v>1</v>
      </c>
      <c r="F402" s="241" t="s">
        <v>429</v>
      </c>
      <c r="G402" s="239"/>
      <c r="H402" s="242">
        <v>19.440000000000001</v>
      </c>
      <c r="I402" s="243"/>
      <c r="J402" s="239"/>
      <c r="K402" s="239"/>
      <c r="L402" s="244"/>
      <c r="M402" s="245"/>
      <c r="N402" s="246"/>
      <c r="O402" s="246"/>
      <c r="P402" s="246"/>
      <c r="Q402" s="246"/>
      <c r="R402" s="246"/>
      <c r="S402" s="246"/>
      <c r="T402" s="24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8" t="s">
        <v>154</v>
      </c>
      <c r="AU402" s="248" t="s">
        <v>90</v>
      </c>
      <c r="AV402" s="13" t="s">
        <v>90</v>
      </c>
      <c r="AW402" s="13" t="s">
        <v>36</v>
      </c>
      <c r="AX402" s="13" t="s">
        <v>80</v>
      </c>
      <c r="AY402" s="248" t="s">
        <v>143</v>
      </c>
    </row>
    <row r="403" s="16" customFormat="1">
      <c r="A403" s="16"/>
      <c r="B403" s="273"/>
      <c r="C403" s="274"/>
      <c r="D403" s="233" t="s">
        <v>154</v>
      </c>
      <c r="E403" s="275" t="s">
        <v>1</v>
      </c>
      <c r="F403" s="276" t="s">
        <v>255</v>
      </c>
      <c r="G403" s="274"/>
      <c r="H403" s="277">
        <v>34.539999999999999</v>
      </c>
      <c r="I403" s="278"/>
      <c r="J403" s="274"/>
      <c r="K403" s="274"/>
      <c r="L403" s="279"/>
      <c r="M403" s="280"/>
      <c r="N403" s="281"/>
      <c r="O403" s="281"/>
      <c r="P403" s="281"/>
      <c r="Q403" s="281"/>
      <c r="R403" s="281"/>
      <c r="S403" s="281"/>
      <c r="T403" s="282"/>
      <c r="U403" s="16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  <c r="AT403" s="283" t="s">
        <v>154</v>
      </c>
      <c r="AU403" s="283" t="s">
        <v>90</v>
      </c>
      <c r="AV403" s="16" t="s">
        <v>161</v>
      </c>
      <c r="AW403" s="16" t="s">
        <v>36</v>
      </c>
      <c r="AX403" s="16" t="s">
        <v>80</v>
      </c>
      <c r="AY403" s="283" t="s">
        <v>143</v>
      </c>
    </row>
    <row r="404" s="14" customFormat="1">
      <c r="A404" s="14"/>
      <c r="B404" s="249"/>
      <c r="C404" s="250"/>
      <c r="D404" s="233" t="s">
        <v>154</v>
      </c>
      <c r="E404" s="251" t="s">
        <v>1</v>
      </c>
      <c r="F404" s="252" t="s">
        <v>445</v>
      </c>
      <c r="G404" s="250"/>
      <c r="H404" s="251" t="s">
        <v>1</v>
      </c>
      <c r="I404" s="253"/>
      <c r="J404" s="250"/>
      <c r="K404" s="250"/>
      <c r="L404" s="254"/>
      <c r="M404" s="255"/>
      <c r="N404" s="256"/>
      <c r="O404" s="256"/>
      <c r="P404" s="256"/>
      <c r="Q404" s="256"/>
      <c r="R404" s="256"/>
      <c r="S404" s="256"/>
      <c r="T404" s="257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8" t="s">
        <v>154</v>
      </c>
      <c r="AU404" s="258" t="s">
        <v>90</v>
      </c>
      <c r="AV404" s="14" t="s">
        <v>88</v>
      </c>
      <c r="AW404" s="14" t="s">
        <v>36</v>
      </c>
      <c r="AX404" s="14" t="s">
        <v>80</v>
      </c>
      <c r="AY404" s="258" t="s">
        <v>143</v>
      </c>
    </row>
    <row r="405" s="13" customFormat="1">
      <c r="A405" s="13"/>
      <c r="B405" s="238"/>
      <c r="C405" s="239"/>
      <c r="D405" s="233" t="s">
        <v>154</v>
      </c>
      <c r="E405" s="240" t="s">
        <v>1</v>
      </c>
      <c r="F405" s="241" t="s">
        <v>431</v>
      </c>
      <c r="G405" s="239"/>
      <c r="H405" s="242">
        <v>12.494999999999999</v>
      </c>
      <c r="I405" s="243"/>
      <c r="J405" s="239"/>
      <c r="K405" s="239"/>
      <c r="L405" s="244"/>
      <c r="M405" s="245"/>
      <c r="N405" s="246"/>
      <c r="O405" s="246"/>
      <c r="P405" s="246"/>
      <c r="Q405" s="246"/>
      <c r="R405" s="246"/>
      <c r="S405" s="246"/>
      <c r="T405" s="247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8" t="s">
        <v>154</v>
      </c>
      <c r="AU405" s="248" t="s">
        <v>90</v>
      </c>
      <c r="AV405" s="13" t="s">
        <v>90</v>
      </c>
      <c r="AW405" s="13" t="s">
        <v>36</v>
      </c>
      <c r="AX405" s="13" t="s">
        <v>80</v>
      </c>
      <c r="AY405" s="248" t="s">
        <v>143</v>
      </c>
    </row>
    <row r="406" s="13" customFormat="1">
      <c r="A406" s="13"/>
      <c r="B406" s="238"/>
      <c r="C406" s="239"/>
      <c r="D406" s="233" t="s">
        <v>154</v>
      </c>
      <c r="E406" s="240" t="s">
        <v>1</v>
      </c>
      <c r="F406" s="241" t="s">
        <v>432</v>
      </c>
      <c r="G406" s="239"/>
      <c r="H406" s="242">
        <v>9.9450000000000003</v>
      </c>
      <c r="I406" s="243"/>
      <c r="J406" s="239"/>
      <c r="K406" s="239"/>
      <c r="L406" s="244"/>
      <c r="M406" s="245"/>
      <c r="N406" s="246"/>
      <c r="O406" s="246"/>
      <c r="P406" s="246"/>
      <c r="Q406" s="246"/>
      <c r="R406" s="246"/>
      <c r="S406" s="246"/>
      <c r="T406" s="24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8" t="s">
        <v>154</v>
      </c>
      <c r="AU406" s="248" t="s">
        <v>90</v>
      </c>
      <c r="AV406" s="13" t="s">
        <v>90</v>
      </c>
      <c r="AW406" s="13" t="s">
        <v>36</v>
      </c>
      <c r="AX406" s="13" t="s">
        <v>80</v>
      </c>
      <c r="AY406" s="248" t="s">
        <v>143</v>
      </c>
    </row>
    <row r="407" s="16" customFormat="1">
      <c r="A407" s="16"/>
      <c r="B407" s="273"/>
      <c r="C407" s="274"/>
      <c r="D407" s="233" t="s">
        <v>154</v>
      </c>
      <c r="E407" s="275" t="s">
        <v>1</v>
      </c>
      <c r="F407" s="276" t="s">
        <v>255</v>
      </c>
      <c r="G407" s="274"/>
      <c r="H407" s="277">
        <v>22.440000000000001</v>
      </c>
      <c r="I407" s="278"/>
      <c r="J407" s="274"/>
      <c r="K407" s="274"/>
      <c r="L407" s="279"/>
      <c r="M407" s="280"/>
      <c r="N407" s="281"/>
      <c r="O407" s="281"/>
      <c r="P407" s="281"/>
      <c r="Q407" s="281"/>
      <c r="R407" s="281"/>
      <c r="S407" s="281"/>
      <c r="T407" s="282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T407" s="283" t="s">
        <v>154</v>
      </c>
      <c r="AU407" s="283" t="s">
        <v>90</v>
      </c>
      <c r="AV407" s="16" t="s">
        <v>161</v>
      </c>
      <c r="AW407" s="16" t="s">
        <v>36</v>
      </c>
      <c r="AX407" s="16" t="s">
        <v>80</v>
      </c>
      <c r="AY407" s="283" t="s">
        <v>143</v>
      </c>
    </row>
    <row r="408" s="15" customFormat="1">
      <c r="A408" s="15"/>
      <c r="B408" s="259"/>
      <c r="C408" s="260"/>
      <c r="D408" s="233" t="s">
        <v>154</v>
      </c>
      <c r="E408" s="261" t="s">
        <v>1</v>
      </c>
      <c r="F408" s="262" t="s">
        <v>209</v>
      </c>
      <c r="G408" s="260"/>
      <c r="H408" s="263">
        <v>60.715000000000003</v>
      </c>
      <c r="I408" s="264"/>
      <c r="J408" s="260"/>
      <c r="K408" s="260"/>
      <c r="L408" s="265"/>
      <c r="M408" s="266"/>
      <c r="N408" s="267"/>
      <c r="O408" s="267"/>
      <c r="P408" s="267"/>
      <c r="Q408" s="267"/>
      <c r="R408" s="267"/>
      <c r="S408" s="267"/>
      <c r="T408" s="268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9" t="s">
        <v>154</v>
      </c>
      <c r="AU408" s="269" t="s">
        <v>90</v>
      </c>
      <c r="AV408" s="15" t="s">
        <v>150</v>
      </c>
      <c r="AW408" s="15" t="s">
        <v>36</v>
      </c>
      <c r="AX408" s="15" t="s">
        <v>88</v>
      </c>
      <c r="AY408" s="269" t="s">
        <v>143</v>
      </c>
    </row>
    <row r="409" s="2" customFormat="1" ht="33" customHeight="1">
      <c r="A409" s="39"/>
      <c r="B409" s="40"/>
      <c r="C409" s="220" t="s">
        <v>446</v>
      </c>
      <c r="D409" s="220" t="s">
        <v>145</v>
      </c>
      <c r="E409" s="221" t="s">
        <v>447</v>
      </c>
      <c r="F409" s="222" t="s">
        <v>448</v>
      </c>
      <c r="G409" s="223" t="s">
        <v>148</v>
      </c>
      <c r="H409" s="224">
        <v>36.273000000000003</v>
      </c>
      <c r="I409" s="225"/>
      <c r="J409" s="226">
        <f>ROUND(I409*H409,2)</f>
        <v>0</v>
      </c>
      <c r="K409" s="222" t="s">
        <v>149</v>
      </c>
      <c r="L409" s="45"/>
      <c r="M409" s="227" t="s">
        <v>1</v>
      </c>
      <c r="N409" s="228" t="s">
        <v>45</v>
      </c>
      <c r="O409" s="92"/>
      <c r="P409" s="229">
        <f>O409*H409</f>
        <v>0</v>
      </c>
      <c r="Q409" s="229">
        <v>0.055059999999999998</v>
      </c>
      <c r="R409" s="229">
        <f>Q409*H409</f>
        <v>1.9971913800000001</v>
      </c>
      <c r="S409" s="229">
        <v>0</v>
      </c>
      <c r="T409" s="230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1" t="s">
        <v>150</v>
      </c>
      <c r="AT409" s="231" t="s">
        <v>145</v>
      </c>
      <c r="AU409" s="231" t="s">
        <v>90</v>
      </c>
      <c r="AY409" s="18" t="s">
        <v>143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8" t="s">
        <v>88</v>
      </c>
      <c r="BK409" s="232">
        <f>ROUND(I409*H409,2)</f>
        <v>0</v>
      </c>
      <c r="BL409" s="18" t="s">
        <v>150</v>
      </c>
      <c r="BM409" s="231" t="s">
        <v>449</v>
      </c>
    </row>
    <row r="410" s="2" customFormat="1">
      <c r="A410" s="39"/>
      <c r="B410" s="40"/>
      <c r="C410" s="41"/>
      <c r="D410" s="233" t="s">
        <v>152</v>
      </c>
      <c r="E410" s="41"/>
      <c r="F410" s="234" t="s">
        <v>450</v>
      </c>
      <c r="G410" s="41"/>
      <c r="H410" s="41"/>
      <c r="I410" s="235"/>
      <c r="J410" s="41"/>
      <c r="K410" s="41"/>
      <c r="L410" s="45"/>
      <c r="M410" s="236"/>
      <c r="N410" s="237"/>
      <c r="O410" s="92"/>
      <c r="P410" s="92"/>
      <c r="Q410" s="92"/>
      <c r="R410" s="92"/>
      <c r="S410" s="92"/>
      <c r="T410" s="93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152</v>
      </c>
      <c r="AU410" s="18" t="s">
        <v>90</v>
      </c>
    </row>
    <row r="411" s="14" customFormat="1">
      <c r="A411" s="14"/>
      <c r="B411" s="249"/>
      <c r="C411" s="250"/>
      <c r="D411" s="233" t="s">
        <v>154</v>
      </c>
      <c r="E411" s="251" t="s">
        <v>1</v>
      </c>
      <c r="F411" s="252" t="s">
        <v>443</v>
      </c>
      <c r="G411" s="250"/>
      <c r="H411" s="251" t="s">
        <v>1</v>
      </c>
      <c r="I411" s="253"/>
      <c r="J411" s="250"/>
      <c r="K411" s="250"/>
      <c r="L411" s="254"/>
      <c r="M411" s="255"/>
      <c r="N411" s="256"/>
      <c r="O411" s="256"/>
      <c r="P411" s="256"/>
      <c r="Q411" s="256"/>
      <c r="R411" s="256"/>
      <c r="S411" s="256"/>
      <c r="T411" s="257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8" t="s">
        <v>154</v>
      </c>
      <c r="AU411" s="258" t="s">
        <v>90</v>
      </c>
      <c r="AV411" s="14" t="s">
        <v>88</v>
      </c>
      <c r="AW411" s="14" t="s">
        <v>36</v>
      </c>
      <c r="AX411" s="14" t="s">
        <v>80</v>
      </c>
      <c r="AY411" s="258" t="s">
        <v>143</v>
      </c>
    </row>
    <row r="412" s="13" customFormat="1">
      <c r="A412" s="13"/>
      <c r="B412" s="238"/>
      <c r="C412" s="239"/>
      <c r="D412" s="233" t="s">
        <v>154</v>
      </c>
      <c r="E412" s="240" t="s">
        <v>1</v>
      </c>
      <c r="F412" s="241" t="s">
        <v>434</v>
      </c>
      <c r="G412" s="239"/>
      <c r="H412" s="242">
        <v>10.375</v>
      </c>
      <c r="I412" s="243"/>
      <c r="J412" s="239"/>
      <c r="K412" s="239"/>
      <c r="L412" s="244"/>
      <c r="M412" s="245"/>
      <c r="N412" s="246"/>
      <c r="O412" s="246"/>
      <c r="P412" s="246"/>
      <c r="Q412" s="246"/>
      <c r="R412" s="246"/>
      <c r="S412" s="246"/>
      <c r="T412" s="247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8" t="s">
        <v>154</v>
      </c>
      <c r="AU412" s="248" t="s">
        <v>90</v>
      </c>
      <c r="AV412" s="13" t="s">
        <v>90</v>
      </c>
      <c r="AW412" s="13" t="s">
        <v>36</v>
      </c>
      <c r="AX412" s="13" t="s">
        <v>80</v>
      </c>
      <c r="AY412" s="248" t="s">
        <v>143</v>
      </c>
    </row>
    <row r="413" s="16" customFormat="1">
      <c r="A413" s="16"/>
      <c r="B413" s="273"/>
      <c r="C413" s="274"/>
      <c r="D413" s="233" t="s">
        <v>154</v>
      </c>
      <c r="E413" s="275" t="s">
        <v>1</v>
      </c>
      <c r="F413" s="276" t="s">
        <v>255</v>
      </c>
      <c r="G413" s="274"/>
      <c r="H413" s="277">
        <v>10.375</v>
      </c>
      <c r="I413" s="278"/>
      <c r="J413" s="274"/>
      <c r="K413" s="274"/>
      <c r="L413" s="279"/>
      <c r="M413" s="280"/>
      <c r="N413" s="281"/>
      <c r="O413" s="281"/>
      <c r="P413" s="281"/>
      <c r="Q413" s="281"/>
      <c r="R413" s="281"/>
      <c r="S413" s="281"/>
      <c r="T413" s="282"/>
      <c r="U413" s="16"/>
      <c r="V413" s="16"/>
      <c r="W413" s="16"/>
      <c r="X413" s="16"/>
      <c r="Y413" s="16"/>
      <c r="Z413" s="16"/>
      <c r="AA413" s="16"/>
      <c r="AB413" s="16"/>
      <c r="AC413" s="16"/>
      <c r="AD413" s="16"/>
      <c r="AE413" s="16"/>
      <c r="AT413" s="283" t="s">
        <v>154</v>
      </c>
      <c r="AU413" s="283" t="s">
        <v>90</v>
      </c>
      <c r="AV413" s="16" t="s">
        <v>161</v>
      </c>
      <c r="AW413" s="16" t="s">
        <v>36</v>
      </c>
      <c r="AX413" s="16" t="s">
        <v>80</v>
      </c>
      <c r="AY413" s="283" t="s">
        <v>143</v>
      </c>
    </row>
    <row r="414" s="14" customFormat="1">
      <c r="A414" s="14"/>
      <c r="B414" s="249"/>
      <c r="C414" s="250"/>
      <c r="D414" s="233" t="s">
        <v>154</v>
      </c>
      <c r="E414" s="251" t="s">
        <v>1</v>
      </c>
      <c r="F414" s="252" t="s">
        <v>445</v>
      </c>
      <c r="G414" s="250"/>
      <c r="H414" s="251" t="s">
        <v>1</v>
      </c>
      <c r="I414" s="253"/>
      <c r="J414" s="250"/>
      <c r="K414" s="250"/>
      <c r="L414" s="254"/>
      <c r="M414" s="255"/>
      <c r="N414" s="256"/>
      <c r="O414" s="256"/>
      <c r="P414" s="256"/>
      <c r="Q414" s="256"/>
      <c r="R414" s="256"/>
      <c r="S414" s="256"/>
      <c r="T414" s="25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8" t="s">
        <v>154</v>
      </c>
      <c r="AU414" s="258" t="s">
        <v>90</v>
      </c>
      <c r="AV414" s="14" t="s">
        <v>88</v>
      </c>
      <c r="AW414" s="14" t="s">
        <v>36</v>
      </c>
      <c r="AX414" s="14" t="s">
        <v>80</v>
      </c>
      <c r="AY414" s="258" t="s">
        <v>143</v>
      </c>
    </row>
    <row r="415" s="13" customFormat="1">
      <c r="A415" s="13"/>
      <c r="B415" s="238"/>
      <c r="C415" s="239"/>
      <c r="D415" s="233" t="s">
        <v>154</v>
      </c>
      <c r="E415" s="240" t="s">
        <v>1</v>
      </c>
      <c r="F415" s="241" t="s">
        <v>436</v>
      </c>
      <c r="G415" s="239"/>
      <c r="H415" s="242">
        <v>16.538</v>
      </c>
      <c r="I415" s="243"/>
      <c r="J415" s="239"/>
      <c r="K415" s="239"/>
      <c r="L415" s="244"/>
      <c r="M415" s="245"/>
      <c r="N415" s="246"/>
      <c r="O415" s="246"/>
      <c r="P415" s="246"/>
      <c r="Q415" s="246"/>
      <c r="R415" s="246"/>
      <c r="S415" s="246"/>
      <c r="T415" s="247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8" t="s">
        <v>154</v>
      </c>
      <c r="AU415" s="248" t="s">
        <v>90</v>
      </c>
      <c r="AV415" s="13" t="s">
        <v>90</v>
      </c>
      <c r="AW415" s="13" t="s">
        <v>36</v>
      </c>
      <c r="AX415" s="13" t="s">
        <v>80</v>
      </c>
      <c r="AY415" s="248" t="s">
        <v>143</v>
      </c>
    </row>
    <row r="416" s="13" customFormat="1">
      <c r="A416" s="13"/>
      <c r="B416" s="238"/>
      <c r="C416" s="239"/>
      <c r="D416" s="233" t="s">
        <v>154</v>
      </c>
      <c r="E416" s="240" t="s">
        <v>1</v>
      </c>
      <c r="F416" s="241" t="s">
        <v>437</v>
      </c>
      <c r="G416" s="239"/>
      <c r="H416" s="242">
        <v>9.3599999999999994</v>
      </c>
      <c r="I416" s="243"/>
      <c r="J416" s="239"/>
      <c r="K416" s="239"/>
      <c r="L416" s="244"/>
      <c r="M416" s="245"/>
      <c r="N416" s="246"/>
      <c r="O416" s="246"/>
      <c r="P416" s="246"/>
      <c r="Q416" s="246"/>
      <c r="R416" s="246"/>
      <c r="S416" s="246"/>
      <c r="T416" s="247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8" t="s">
        <v>154</v>
      </c>
      <c r="AU416" s="248" t="s">
        <v>90</v>
      </c>
      <c r="AV416" s="13" t="s">
        <v>90</v>
      </c>
      <c r="AW416" s="13" t="s">
        <v>36</v>
      </c>
      <c r="AX416" s="13" t="s">
        <v>80</v>
      </c>
      <c r="AY416" s="248" t="s">
        <v>143</v>
      </c>
    </row>
    <row r="417" s="16" customFormat="1">
      <c r="A417" s="16"/>
      <c r="B417" s="273"/>
      <c r="C417" s="274"/>
      <c r="D417" s="233" t="s">
        <v>154</v>
      </c>
      <c r="E417" s="275" t="s">
        <v>1</v>
      </c>
      <c r="F417" s="276" t="s">
        <v>255</v>
      </c>
      <c r="G417" s="274"/>
      <c r="H417" s="277">
        <v>25.898</v>
      </c>
      <c r="I417" s="278"/>
      <c r="J417" s="274"/>
      <c r="K417" s="274"/>
      <c r="L417" s="279"/>
      <c r="M417" s="280"/>
      <c r="N417" s="281"/>
      <c r="O417" s="281"/>
      <c r="P417" s="281"/>
      <c r="Q417" s="281"/>
      <c r="R417" s="281"/>
      <c r="S417" s="281"/>
      <c r="T417" s="282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T417" s="283" t="s">
        <v>154</v>
      </c>
      <c r="AU417" s="283" t="s">
        <v>90</v>
      </c>
      <c r="AV417" s="16" t="s">
        <v>161</v>
      </c>
      <c r="AW417" s="16" t="s">
        <v>36</v>
      </c>
      <c r="AX417" s="16" t="s">
        <v>80</v>
      </c>
      <c r="AY417" s="283" t="s">
        <v>143</v>
      </c>
    </row>
    <row r="418" s="15" customFormat="1">
      <c r="A418" s="15"/>
      <c r="B418" s="259"/>
      <c r="C418" s="260"/>
      <c r="D418" s="233" t="s">
        <v>154</v>
      </c>
      <c r="E418" s="261" t="s">
        <v>1</v>
      </c>
      <c r="F418" s="262" t="s">
        <v>209</v>
      </c>
      <c r="G418" s="260"/>
      <c r="H418" s="263">
        <v>36.273000000000003</v>
      </c>
      <c r="I418" s="264"/>
      <c r="J418" s="260"/>
      <c r="K418" s="260"/>
      <c r="L418" s="265"/>
      <c r="M418" s="266"/>
      <c r="N418" s="267"/>
      <c r="O418" s="267"/>
      <c r="P418" s="267"/>
      <c r="Q418" s="267"/>
      <c r="R418" s="267"/>
      <c r="S418" s="267"/>
      <c r="T418" s="268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9" t="s">
        <v>154</v>
      </c>
      <c r="AU418" s="269" t="s">
        <v>90</v>
      </c>
      <c r="AV418" s="15" t="s">
        <v>150</v>
      </c>
      <c r="AW418" s="15" t="s">
        <v>36</v>
      </c>
      <c r="AX418" s="15" t="s">
        <v>88</v>
      </c>
      <c r="AY418" s="269" t="s">
        <v>143</v>
      </c>
    </row>
    <row r="419" s="12" customFormat="1" ht="22.8" customHeight="1">
      <c r="A419" s="12"/>
      <c r="B419" s="204"/>
      <c r="C419" s="205"/>
      <c r="D419" s="206" t="s">
        <v>79</v>
      </c>
      <c r="E419" s="218" t="s">
        <v>201</v>
      </c>
      <c r="F419" s="218" t="s">
        <v>451</v>
      </c>
      <c r="G419" s="205"/>
      <c r="H419" s="205"/>
      <c r="I419" s="208"/>
      <c r="J419" s="219">
        <f>BK419</f>
        <v>0</v>
      </c>
      <c r="K419" s="205"/>
      <c r="L419" s="210"/>
      <c r="M419" s="211"/>
      <c r="N419" s="212"/>
      <c r="O419" s="212"/>
      <c r="P419" s="213">
        <f>SUM(P420:P473)</f>
        <v>0</v>
      </c>
      <c r="Q419" s="212"/>
      <c r="R419" s="213">
        <f>SUM(R420:R473)</f>
        <v>8.0215499999999995</v>
      </c>
      <c r="S419" s="212"/>
      <c r="T419" s="214">
        <f>SUM(T420:T473)</f>
        <v>10.070909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15" t="s">
        <v>88</v>
      </c>
      <c r="AT419" s="216" t="s">
        <v>79</v>
      </c>
      <c r="AU419" s="216" t="s">
        <v>88</v>
      </c>
      <c r="AY419" s="215" t="s">
        <v>143</v>
      </c>
      <c r="BK419" s="217">
        <f>SUM(BK420:BK473)</f>
        <v>0</v>
      </c>
    </row>
    <row r="420" s="2" customFormat="1" ht="24.15" customHeight="1">
      <c r="A420" s="39"/>
      <c r="B420" s="40"/>
      <c r="C420" s="220" t="s">
        <v>452</v>
      </c>
      <c r="D420" s="220" t="s">
        <v>145</v>
      </c>
      <c r="E420" s="221" t="s">
        <v>453</v>
      </c>
      <c r="F420" s="222" t="s">
        <v>454</v>
      </c>
      <c r="G420" s="223" t="s">
        <v>148</v>
      </c>
      <c r="H420" s="224">
        <v>255.02000000000001</v>
      </c>
      <c r="I420" s="225"/>
      <c r="J420" s="226">
        <f>ROUND(I420*H420,2)</f>
        <v>0</v>
      </c>
      <c r="K420" s="222" t="s">
        <v>149</v>
      </c>
      <c r="L420" s="45"/>
      <c r="M420" s="227" t="s">
        <v>1</v>
      </c>
      <c r="N420" s="228" t="s">
        <v>45</v>
      </c>
      <c r="O420" s="92"/>
      <c r="P420" s="229">
        <f>O420*H420</f>
        <v>0</v>
      </c>
      <c r="Q420" s="229">
        <v>0</v>
      </c>
      <c r="R420" s="229">
        <f>Q420*H420</f>
        <v>0</v>
      </c>
      <c r="S420" s="229">
        <v>0</v>
      </c>
      <c r="T420" s="230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1" t="s">
        <v>150</v>
      </c>
      <c r="AT420" s="231" t="s">
        <v>145</v>
      </c>
      <c r="AU420" s="231" t="s">
        <v>90</v>
      </c>
      <c r="AY420" s="18" t="s">
        <v>143</v>
      </c>
      <c r="BE420" s="232">
        <f>IF(N420="základní",J420,0)</f>
        <v>0</v>
      </c>
      <c r="BF420" s="232">
        <f>IF(N420="snížená",J420,0)</f>
        <v>0</v>
      </c>
      <c r="BG420" s="232">
        <f>IF(N420="zákl. přenesená",J420,0)</f>
        <v>0</v>
      </c>
      <c r="BH420" s="232">
        <f>IF(N420="sníž. přenesená",J420,0)</f>
        <v>0</v>
      </c>
      <c r="BI420" s="232">
        <f>IF(N420="nulová",J420,0)</f>
        <v>0</v>
      </c>
      <c r="BJ420" s="18" t="s">
        <v>88</v>
      </c>
      <c r="BK420" s="232">
        <f>ROUND(I420*H420,2)</f>
        <v>0</v>
      </c>
      <c r="BL420" s="18" t="s">
        <v>150</v>
      </c>
      <c r="BM420" s="231" t="s">
        <v>455</v>
      </c>
    </row>
    <row r="421" s="2" customFormat="1">
      <c r="A421" s="39"/>
      <c r="B421" s="40"/>
      <c r="C421" s="41"/>
      <c r="D421" s="233" t="s">
        <v>152</v>
      </c>
      <c r="E421" s="41"/>
      <c r="F421" s="234" t="s">
        <v>456</v>
      </c>
      <c r="G421" s="41"/>
      <c r="H421" s="41"/>
      <c r="I421" s="235"/>
      <c r="J421" s="41"/>
      <c r="K421" s="41"/>
      <c r="L421" s="45"/>
      <c r="M421" s="236"/>
      <c r="N421" s="237"/>
      <c r="O421" s="92"/>
      <c r="P421" s="92"/>
      <c r="Q421" s="92"/>
      <c r="R421" s="92"/>
      <c r="S421" s="92"/>
      <c r="T421" s="93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152</v>
      </c>
      <c r="AU421" s="18" t="s">
        <v>90</v>
      </c>
    </row>
    <row r="422" s="14" customFormat="1">
      <c r="A422" s="14"/>
      <c r="B422" s="249"/>
      <c r="C422" s="250"/>
      <c r="D422" s="233" t="s">
        <v>154</v>
      </c>
      <c r="E422" s="251" t="s">
        <v>1</v>
      </c>
      <c r="F422" s="252" t="s">
        <v>457</v>
      </c>
      <c r="G422" s="250"/>
      <c r="H422" s="251" t="s">
        <v>1</v>
      </c>
      <c r="I422" s="253"/>
      <c r="J422" s="250"/>
      <c r="K422" s="250"/>
      <c r="L422" s="254"/>
      <c r="M422" s="255"/>
      <c r="N422" s="256"/>
      <c r="O422" s="256"/>
      <c r="P422" s="256"/>
      <c r="Q422" s="256"/>
      <c r="R422" s="256"/>
      <c r="S422" s="256"/>
      <c r="T422" s="257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8" t="s">
        <v>154</v>
      </c>
      <c r="AU422" s="258" t="s">
        <v>90</v>
      </c>
      <c r="AV422" s="14" t="s">
        <v>88</v>
      </c>
      <c r="AW422" s="14" t="s">
        <v>36</v>
      </c>
      <c r="AX422" s="14" t="s">
        <v>80</v>
      </c>
      <c r="AY422" s="258" t="s">
        <v>143</v>
      </c>
    </row>
    <row r="423" s="13" customFormat="1">
      <c r="A423" s="13"/>
      <c r="B423" s="238"/>
      <c r="C423" s="239"/>
      <c r="D423" s="233" t="s">
        <v>154</v>
      </c>
      <c r="E423" s="240" t="s">
        <v>1</v>
      </c>
      <c r="F423" s="241" t="s">
        <v>458</v>
      </c>
      <c r="G423" s="239"/>
      <c r="H423" s="242">
        <v>64.530000000000001</v>
      </c>
      <c r="I423" s="243"/>
      <c r="J423" s="239"/>
      <c r="K423" s="239"/>
      <c r="L423" s="244"/>
      <c r="M423" s="245"/>
      <c r="N423" s="246"/>
      <c r="O423" s="246"/>
      <c r="P423" s="246"/>
      <c r="Q423" s="246"/>
      <c r="R423" s="246"/>
      <c r="S423" s="246"/>
      <c r="T423" s="247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8" t="s">
        <v>154</v>
      </c>
      <c r="AU423" s="248" t="s">
        <v>90</v>
      </c>
      <c r="AV423" s="13" t="s">
        <v>90</v>
      </c>
      <c r="AW423" s="13" t="s">
        <v>36</v>
      </c>
      <c r="AX423" s="13" t="s">
        <v>80</v>
      </c>
      <c r="AY423" s="248" t="s">
        <v>143</v>
      </c>
    </row>
    <row r="424" s="13" customFormat="1">
      <c r="A424" s="13"/>
      <c r="B424" s="238"/>
      <c r="C424" s="239"/>
      <c r="D424" s="233" t="s">
        <v>154</v>
      </c>
      <c r="E424" s="240" t="s">
        <v>1</v>
      </c>
      <c r="F424" s="241" t="s">
        <v>459</v>
      </c>
      <c r="G424" s="239"/>
      <c r="H424" s="242">
        <v>109.14</v>
      </c>
      <c r="I424" s="243"/>
      <c r="J424" s="239"/>
      <c r="K424" s="239"/>
      <c r="L424" s="244"/>
      <c r="M424" s="245"/>
      <c r="N424" s="246"/>
      <c r="O424" s="246"/>
      <c r="P424" s="246"/>
      <c r="Q424" s="246"/>
      <c r="R424" s="246"/>
      <c r="S424" s="246"/>
      <c r="T424" s="247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8" t="s">
        <v>154</v>
      </c>
      <c r="AU424" s="248" t="s">
        <v>90</v>
      </c>
      <c r="AV424" s="13" t="s">
        <v>90</v>
      </c>
      <c r="AW424" s="13" t="s">
        <v>36</v>
      </c>
      <c r="AX424" s="13" t="s">
        <v>80</v>
      </c>
      <c r="AY424" s="248" t="s">
        <v>143</v>
      </c>
    </row>
    <row r="425" s="13" customFormat="1">
      <c r="A425" s="13"/>
      <c r="B425" s="238"/>
      <c r="C425" s="239"/>
      <c r="D425" s="233" t="s">
        <v>154</v>
      </c>
      <c r="E425" s="240" t="s">
        <v>1</v>
      </c>
      <c r="F425" s="241" t="s">
        <v>460</v>
      </c>
      <c r="G425" s="239"/>
      <c r="H425" s="242">
        <v>28.350000000000001</v>
      </c>
      <c r="I425" s="243"/>
      <c r="J425" s="239"/>
      <c r="K425" s="239"/>
      <c r="L425" s="244"/>
      <c r="M425" s="245"/>
      <c r="N425" s="246"/>
      <c r="O425" s="246"/>
      <c r="P425" s="246"/>
      <c r="Q425" s="246"/>
      <c r="R425" s="246"/>
      <c r="S425" s="246"/>
      <c r="T425" s="247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8" t="s">
        <v>154</v>
      </c>
      <c r="AU425" s="248" t="s">
        <v>90</v>
      </c>
      <c r="AV425" s="13" t="s">
        <v>90</v>
      </c>
      <c r="AW425" s="13" t="s">
        <v>36</v>
      </c>
      <c r="AX425" s="13" t="s">
        <v>80</v>
      </c>
      <c r="AY425" s="248" t="s">
        <v>143</v>
      </c>
    </row>
    <row r="426" s="13" customFormat="1">
      <c r="A426" s="13"/>
      <c r="B426" s="238"/>
      <c r="C426" s="239"/>
      <c r="D426" s="233" t="s">
        <v>154</v>
      </c>
      <c r="E426" s="240" t="s">
        <v>1</v>
      </c>
      <c r="F426" s="241" t="s">
        <v>461</v>
      </c>
      <c r="G426" s="239"/>
      <c r="H426" s="242">
        <v>53</v>
      </c>
      <c r="I426" s="243"/>
      <c r="J426" s="239"/>
      <c r="K426" s="239"/>
      <c r="L426" s="244"/>
      <c r="M426" s="245"/>
      <c r="N426" s="246"/>
      <c r="O426" s="246"/>
      <c r="P426" s="246"/>
      <c r="Q426" s="246"/>
      <c r="R426" s="246"/>
      <c r="S426" s="246"/>
      <c r="T426" s="247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8" t="s">
        <v>154</v>
      </c>
      <c r="AU426" s="248" t="s">
        <v>90</v>
      </c>
      <c r="AV426" s="13" t="s">
        <v>90</v>
      </c>
      <c r="AW426" s="13" t="s">
        <v>36</v>
      </c>
      <c r="AX426" s="13" t="s">
        <v>80</v>
      </c>
      <c r="AY426" s="248" t="s">
        <v>143</v>
      </c>
    </row>
    <row r="427" s="15" customFormat="1">
      <c r="A427" s="15"/>
      <c r="B427" s="259"/>
      <c r="C427" s="260"/>
      <c r="D427" s="233" t="s">
        <v>154</v>
      </c>
      <c r="E427" s="261" t="s">
        <v>1</v>
      </c>
      <c r="F427" s="262" t="s">
        <v>209</v>
      </c>
      <c r="G427" s="260"/>
      <c r="H427" s="263">
        <v>255.02000000000001</v>
      </c>
      <c r="I427" s="264"/>
      <c r="J427" s="260"/>
      <c r="K427" s="260"/>
      <c r="L427" s="265"/>
      <c r="M427" s="266"/>
      <c r="N427" s="267"/>
      <c r="O427" s="267"/>
      <c r="P427" s="267"/>
      <c r="Q427" s="267"/>
      <c r="R427" s="267"/>
      <c r="S427" s="267"/>
      <c r="T427" s="268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9" t="s">
        <v>154</v>
      </c>
      <c r="AU427" s="269" t="s">
        <v>90</v>
      </c>
      <c r="AV427" s="15" t="s">
        <v>150</v>
      </c>
      <c r="AW427" s="15" t="s">
        <v>36</v>
      </c>
      <c r="AX427" s="15" t="s">
        <v>88</v>
      </c>
      <c r="AY427" s="269" t="s">
        <v>143</v>
      </c>
    </row>
    <row r="428" s="2" customFormat="1" ht="24.15" customHeight="1">
      <c r="A428" s="39"/>
      <c r="B428" s="40"/>
      <c r="C428" s="220" t="s">
        <v>462</v>
      </c>
      <c r="D428" s="220" t="s">
        <v>145</v>
      </c>
      <c r="E428" s="221" t="s">
        <v>463</v>
      </c>
      <c r="F428" s="222" t="s">
        <v>464</v>
      </c>
      <c r="G428" s="223" t="s">
        <v>148</v>
      </c>
      <c r="H428" s="224">
        <v>36.273000000000003</v>
      </c>
      <c r="I428" s="225"/>
      <c r="J428" s="226">
        <f>ROUND(I428*H428,2)</f>
        <v>0</v>
      </c>
      <c r="K428" s="222" t="s">
        <v>149</v>
      </c>
      <c r="L428" s="45"/>
      <c r="M428" s="227" t="s">
        <v>1</v>
      </c>
      <c r="N428" s="228" t="s">
        <v>45</v>
      </c>
      <c r="O428" s="92"/>
      <c r="P428" s="229">
        <f>O428*H428</f>
        <v>0</v>
      </c>
      <c r="Q428" s="229">
        <v>0</v>
      </c>
      <c r="R428" s="229">
        <f>Q428*H428</f>
        <v>0</v>
      </c>
      <c r="S428" s="229">
        <v>0.017999999999999999</v>
      </c>
      <c r="T428" s="230">
        <f>S428*H428</f>
        <v>0.65291399999999999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1" t="s">
        <v>150</v>
      </c>
      <c r="AT428" s="231" t="s">
        <v>145</v>
      </c>
      <c r="AU428" s="231" t="s">
        <v>90</v>
      </c>
      <c r="AY428" s="18" t="s">
        <v>143</v>
      </c>
      <c r="BE428" s="232">
        <f>IF(N428="základní",J428,0)</f>
        <v>0</v>
      </c>
      <c r="BF428" s="232">
        <f>IF(N428="snížená",J428,0)</f>
        <v>0</v>
      </c>
      <c r="BG428" s="232">
        <f>IF(N428="zákl. přenesená",J428,0)</f>
        <v>0</v>
      </c>
      <c r="BH428" s="232">
        <f>IF(N428="sníž. přenesená",J428,0)</f>
        <v>0</v>
      </c>
      <c r="BI428" s="232">
        <f>IF(N428="nulová",J428,0)</f>
        <v>0</v>
      </c>
      <c r="BJ428" s="18" t="s">
        <v>88</v>
      </c>
      <c r="BK428" s="232">
        <f>ROUND(I428*H428,2)</f>
        <v>0</v>
      </c>
      <c r="BL428" s="18" t="s">
        <v>150</v>
      </c>
      <c r="BM428" s="231" t="s">
        <v>465</v>
      </c>
    </row>
    <row r="429" s="2" customFormat="1">
      <c r="A429" s="39"/>
      <c r="B429" s="40"/>
      <c r="C429" s="41"/>
      <c r="D429" s="233" t="s">
        <v>152</v>
      </c>
      <c r="E429" s="41"/>
      <c r="F429" s="234" t="s">
        <v>466</v>
      </c>
      <c r="G429" s="41"/>
      <c r="H429" s="41"/>
      <c r="I429" s="235"/>
      <c r="J429" s="41"/>
      <c r="K429" s="41"/>
      <c r="L429" s="45"/>
      <c r="M429" s="236"/>
      <c r="N429" s="237"/>
      <c r="O429" s="92"/>
      <c r="P429" s="92"/>
      <c r="Q429" s="92"/>
      <c r="R429" s="92"/>
      <c r="S429" s="92"/>
      <c r="T429" s="93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152</v>
      </c>
      <c r="AU429" s="18" t="s">
        <v>90</v>
      </c>
    </row>
    <row r="430" s="14" customFormat="1">
      <c r="A430" s="14"/>
      <c r="B430" s="249"/>
      <c r="C430" s="250"/>
      <c r="D430" s="233" t="s">
        <v>154</v>
      </c>
      <c r="E430" s="251" t="s">
        <v>1</v>
      </c>
      <c r="F430" s="252" t="s">
        <v>443</v>
      </c>
      <c r="G430" s="250"/>
      <c r="H430" s="251" t="s">
        <v>1</v>
      </c>
      <c r="I430" s="253"/>
      <c r="J430" s="250"/>
      <c r="K430" s="250"/>
      <c r="L430" s="254"/>
      <c r="M430" s="255"/>
      <c r="N430" s="256"/>
      <c r="O430" s="256"/>
      <c r="P430" s="256"/>
      <c r="Q430" s="256"/>
      <c r="R430" s="256"/>
      <c r="S430" s="256"/>
      <c r="T430" s="25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8" t="s">
        <v>154</v>
      </c>
      <c r="AU430" s="258" t="s">
        <v>90</v>
      </c>
      <c r="AV430" s="14" t="s">
        <v>88</v>
      </c>
      <c r="AW430" s="14" t="s">
        <v>36</v>
      </c>
      <c r="AX430" s="14" t="s">
        <v>80</v>
      </c>
      <c r="AY430" s="258" t="s">
        <v>143</v>
      </c>
    </row>
    <row r="431" s="13" customFormat="1">
      <c r="A431" s="13"/>
      <c r="B431" s="238"/>
      <c r="C431" s="239"/>
      <c r="D431" s="233" t="s">
        <v>154</v>
      </c>
      <c r="E431" s="240" t="s">
        <v>1</v>
      </c>
      <c r="F431" s="241" t="s">
        <v>434</v>
      </c>
      <c r="G431" s="239"/>
      <c r="H431" s="242">
        <v>10.375</v>
      </c>
      <c r="I431" s="243"/>
      <c r="J431" s="239"/>
      <c r="K431" s="239"/>
      <c r="L431" s="244"/>
      <c r="M431" s="245"/>
      <c r="N431" s="246"/>
      <c r="O431" s="246"/>
      <c r="P431" s="246"/>
      <c r="Q431" s="246"/>
      <c r="R431" s="246"/>
      <c r="S431" s="246"/>
      <c r="T431" s="247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8" t="s">
        <v>154</v>
      </c>
      <c r="AU431" s="248" t="s">
        <v>90</v>
      </c>
      <c r="AV431" s="13" t="s">
        <v>90</v>
      </c>
      <c r="AW431" s="13" t="s">
        <v>36</v>
      </c>
      <c r="AX431" s="13" t="s">
        <v>80</v>
      </c>
      <c r="AY431" s="248" t="s">
        <v>143</v>
      </c>
    </row>
    <row r="432" s="16" customFormat="1">
      <c r="A432" s="16"/>
      <c r="B432" s="273"/>
      <c r="C432" s="274"/>
      <c r="D432" s="233" t="s">
        <v>154</v>
      </c>
      <c r="E432" s="275" t="s">
        <v>1</v>
      </c>
      <c r="F432" s="276" t="s">
        <v>255</v>
      </c>
      <c r="G432" s="274"/>
      <c r="H432" s="277">
        <v>10.375</v>
      </c>
      <c r="I432" s="278"/>
      <c r="J432" s="274"/>
      <c r="K432" s="274"/>
      <c r="L432" s="279"/>
      <c r="M432" s="280"/>
      <c r="N432" s="281"/>
      <c r="O432" s="281"/>
      <c r="P432" s="281"/>
      <c r="Q432" s="281"/>
      <c r="R432" s="281"/>
      <c r="S432" s="281"/>
      <c r="T432" s="282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T432" s="283" t="s">
        <v>154</v>
      </c>
      <c r="AU432" s="283" t="s">
        <v>90</v>
      </c>
      <c r="AV432" s="16" t="s">
        <v>161</v>
      </c>
      <c r="AW432" s="16" t="s">
        <v>36</v>
      </c>
      <c r="AX432" s="16" t="s">
        <v>80</v>
      </c>
      <c r="AY432" s="283" t="s">
        <v>143</v>
      </c>
    </row>
    <row r="433" s="14" customFormat="1">
      <c r="A433" s="14"/>
      <c r="B433" s="249"/>
      <c r="C433" s="250"/>
      <c r="D433" s="233" t="s">
        <v>154</v>
      </c>
      <c r="E433" s="251" t="s">
        <v>1</v>
      </c>
      <c r="F433" s="252" t="s">
        <v>445</v>
      </c>
      <c r="G433" s="250"/>
      <c r="H433" s="251" t="s">
        <v>1</v>
      </c>
      <c r="I433" s="253"/>
      <c r="J433" s="250"/>
      <c r="K433" s="250"/>
      <c r="L433" s="254"/>
      <c r="M433" s="255"/>
      <c r="N433" s="256"/>
      <c r="O433" s="256"/>
      <c r="P433" s="256"/>
      <c r="Q433" s="256"/>
      <c r="R433" s="256"/>
      <c r="S433" s="256"/>
      <c r="T433" s="257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8" t="s">
        <v>154</v>
      </c>
      <c r="AU433" s="258" t="s">
        <v>90</v>
      </c>
      <c r="AV433" s="14" t="s">
        <v>88</v>
      </c>
      <c r="AW433" s="14" t="s">
        <v>36</v>
      </c>
      <c r="AX433" s="14" t="s">
        <v>80</v>
      </c>
      <c r="AY433" s="258" t="s">
        <v>143</v>
      </c>
    </row>
    <row r="434" s="13" customFormat="1">
      <c r="A434" s="13"/>
      <c r="B434" s="238"/>
      <c r="C434" s="239"/>
      <c r="D434" s="233" t="s">
        <v>154</v>
      </c>
      <c r="E434" s="240" t="s">
        <v>1</v>
      </c>
      <c r="F434" s="241" t="s">
        <v>436</v>
      </c>
      <c r="G434" s="239"/>
      <c r="H434" s="242">
        <v>16.538</v>
      </c>
      <c r="I434" s="243"/>
      <c r="J434" s="239"/>
      <c r="K434" s="239"/>
      <c r="L434" s="244"/>
      <c r="M434" s="245"/>
      <c r="N434" s="246"/>
      <c r="O434" s="246"/>
      <c r="P434" s="246"/>
      <c r="Q434" s="246"/>
      <c r="R434" s="246"/>
      <c r="S434" s="246"/>
      <c r="T434" s="247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8" t="s">
        <v>154</v>
      </c>
      <c r="AU434" s="248" t="s">
        <v>90</v>
      </c>
      <c r="AV434" s="13" t="s">
        <v>90</v>
      </c>
      <c r="AW434" s="13" t="s">
        <v>36</v>
      </c>
      <c r="AX434" s="13" t="s">
        <v>80</v>
      </c>
      <c r="AY434" s="248" t="s">
        <v>143</v>
      </c>
    </row>
    <row r="435" s="13" customFormat="1">
      <c r="A435" s="13"/>
      <c r="B435" s="238"/>
      <c r="C435" s="239"/>
      <c r="D435" s="233" t="s">
        <v>154</v>
      </c>
      <c r="E435" s="240" t="s">
        <v>1</v>
      </c>
      <c r="F435" s="241" t="s">
        <v>437</v>
      </c>
      <c r="G435" s="239"/>
      <c r="H435" s="242">
        <v>9.3599999999999994</v>
      </c>
      <c r="I435" s="243"/>
      <c r="J435" s="239"/>
      <c r="K435" s="239"/>
      <c r="L435" s="244"/>
      <c r="M435" s="245"/>
      <c r="N435" s="246"/>
      <c r="O435" s="246"/>
      <c r="P435" s="246"/>
      <c r="Q435" s="246"/>
      <c r="R435" s="246"/>
      <c r="S435" s="246"/>
      <c r="T435" s="24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8" t="s">
        <v>154</v>
      </c>
      <c r="AU435" s="248" t="s">
        <v>90</v>
      </c>
      <c r="AV435" s="13" t="s">
        <v>90</v>
      </c>
      <c r="AW435" s="13" t="s">
        <v>36</v>
      </c>
      <c r="AX435" s="13" t="s">
        <v>80</v>
      </c>
      <c r="AY435" s="248" t="s">
        <v>143</v>
      </c>
    </row>
    <row r="436" s="16" customFormat="1">
      <c r="A436" s="16"/>
      <c r="B436" s="273"/>
      <c r="C436" s="274"/>
      <c r="D436" s="233" t="s">
        <v>154</v>
      </c>
      <c r="E436" s="275" t="s">
        <v>1</v>
      </c>
      <c r="F436" s="276" t="s">
        <v>255</v>
      </c>
      <c r="G436" s="274"/>
      <c r="H436" s="277">
        <v>25.898</v>
      </c>
      <c r="I436" s="278"/>
      <c r="J436" s="274"/>
      <c r="K436" s="274"/>
      <c r="L436" s="279"/>
      <c r="M436" s="280"/>
      <c r="N436" s="281"/>
      <c r="O436" s="281"/>
      <c r="P436" s="281"/>
      <c r="Q436" s="281"/>
      <c r="R436" s="281"/>
      <c r="S436" s="281"/>
      <c r="T436" s="282"/>
      <c r="U436" s="16"/>
      <c r="V436" s="16"/>
      <c r="W436" s="16"/>
      <c r="X436" s="16"/>
      <c r="Y436" s="16"/>
      <c r="Z436" s="16"/>
      <c r="AA436" s="16"/>
      <c r="AB436" s="16"/>
      <c r="AC436" s="16"/>
      <c r="AD436" s="16"/>
      <c r="AE436" s="16"/>
      <c r="AT436" s="283" t="s">
        <v>154</v>
      </c>
      <c r="AU436" s="283" t="s">
        <v>90</v>
      </c>
      <c r="AV436" s="16" t="s">
        <v>161</v>
      </c>
      <c r="AW436" s="16" t="s">
        <v>36</v>
      </c>
      <c r="AX436" s="16" t="s">
        <v>80</v>
      </c>
      <c r="AY436" s="283" t="s">
        <v>143</v>
      </c>
    </row>
    <row r="437" s="15" customFormat="1">
      <c r="A437" s="15"/>
      <c r="B437" s="259"/>
      <c r="C437" s="260"/>
      <c r="D437" s="233" t="s">
        <v>154</v>
      </c>
      <c r="E437" s="261" t="s">
        <v>1</v>
      </c>
      <c r="F437" s="262" t="s">
        <v>209</v>
      </c>
      <c r="G437" s="260"/>
      <c r="H437" s="263">
        <v>36.273000000000003</v>
      </c>
      <c r="I437" s="264"/>
      <c r="J437" s="260"/>
      <c r="K437" s="260"/>
      <c r="L437" s="265"/>
      <c r="M437" s="266"/>
      <c r="N437" s="267"/>
      <c r="O437" s="267"/>
      <c r="P437" s="267"/>
      <c r="Q437" s="267"/>
      <c r="R437" s="267"/>
      <c r="S437" s="267"/>
      <c r="T437" s="268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9" t="s">
        <v>154</v>
      </c>
      <c r="AU437" s="269" t="s">
        <v>90</v>
      </c>
      <c r="AV437" s="15" t="s">
        <v>150</v>
      </c>
      <c r="AW437" s="15" t="s">
        <v>36</v>
      </c>
      <c r="AX437" s="15" t="s">
        <v>88</v>
      </c>
      <c r="AY437" s="269" t="s">
        <v>143</v>
      </c>
    </row>
    <row r="438" s="2" customFormat="1" ht="24.15" customHeight="1">
      <c r="A438" s="39"/>
      <c r="B438" s="40"/>
      <c r="C438" s="220" t="s">
        <v>467</v>
      </c>
      <c r="D438" s="220" t="s">
        <v>145</v>
      </c>
      <c r="E438" s="221" t="s">
        <v>468</v>
      </c>
      <c r="F438" s="222" t="s">
        <v>469</v>
      </c>
      <c r="G438" s="223" t="s">
        <v>148</v>
      </c>
      <c r="H438" s="224">
        <v>60.715000000000003</v>
      </c>
      <c r="I438" s="225"/>
      <c r="J438" s="226">
        <f>ROUND(I438*H438,2)</f>
        <v>0</v>
      </c>
      <c r="K438" s="222" t="s">
        <v>149</v>
      </c>
      <c r="L438" s="45"/>
      <c r="M438" s="227" t="s">
        <v>1</v>
      </c>
      <c r="N438" s="228" t="s">
        <v>45</v>
      </c>
      <c r="O438" s="92"/>
      <c r="P438" s="229">
        <f>O438*H438</f>
        <v>0</v>
      </c>
      <c r="Q438" s="229">
        <v>0</v>
      </c>
      <c r="R438" s="229">
        <f>Q438*H438</f>
        <v>0</v>
      </c>
      <c r="S438" s="229">
        <v>0.023</v>
      </c>
      <c r="T438" s="230">
        <f>S438*H438</f>
        <v>1.3964450000000002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1" t="s">
        <v>150</v>
      </c>
      <c r="AT438" s="231" t="s">
        <v>145</v>
      </c>
      <c r="AU438" s="231" t="s">
        <v>90</v>
      </c>
      <c r="AY438" s="18" t="s">
        <v>143</v>
      </c>
      <c r="BE438" s="232">
        <f>IF(N438="základní",J438,0)</f>
        <v>0</v>
      </c>
      <c r="BF438" s="232">
        <f>IF(N438="snížená",J438,0)</f>
        <v>0</v>
      </c>
      <c r="BG438" s="232">
        <f>IF(N438="zákl. přenesená",J438,0)</f>
        <v>0</v>
      </c>
      <c r="BH438" s="232">
        <f>IF(N438="sníž. přenesená",J438,0)</f>
        <v>0</v>
      </c>
      <c r="BI438" s="232">
        <f>IF(N438="nulová",J438,0)</f>
        <v>0</v>
      </c>
      <c r="BJ438" s="18" t="s">
        <v>88</v>
      </c>
      <c r="BK438" s="232">
        <f>ROUND(I438*H438,2)</f>
        <v>0</v>
      </c>
      <c r="BL438" s="18" t="s">
        <v>150</v>
      </c>
      <c r="BM438" s="231" t="s">
        <v>470</v>
      </c>
    </row>
    <row r="439" s="2" customFormat="1">
      <c r="A439" s="39"/>
      <c r="B439" s="40"/>
      <c r="C439" s="41"/>
      <c r="D439" s="233" t="s">
        <v>152</v>
      </c>
      <c r="E439" s="41"/>
      <c r="F439" s="234" t="s">
        <v>471</v>
      </c>
      <c r="G439" s="41"/>
      <c r="H439" s="41"/>
      <c r="I439" s="235"/>
      <c r="J439" s="41"/>
      <c r="K439" s="41"/>
      <c r="L439" s="45"/>
      <c r="M439" s="236"/>
      <c r="N439" s="237"/>
      <c r="O439" s="92"/>
      <c r="P439" s="92"/>
      <c r="Q439" s="92"/>
      <c r="R439" s="92"/>
      <c r="S439" s="92"/>
      <c r="T439" s="93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152</v>
      </c>
      <c r="AU439" s="18" t="s">
        <v>90</v>
      </c>
    </row>
    <row r="440" s="14" customFormat="1">
      <c r="A440" s="14"/>
      <c r="B440" s="249"/>
      <c r="C440" s="250"/>
      <c r="D440" s="233" t="s">
        <v>154</v>
      </c>
      <c r="E440" s="251" t="s">
        <v>1</v>
      </c>
      <c r="F440" s="252" t="s">
        <v>443</v>
      </c>
      <c r="G440" s="250"/>
      <c r="H440" s="251" t="s">
        <v>1</v>
      </c>
      <c r="I440" s="253"/>
      <c r="J440" s="250"/>
      <c r="K440" s="250"/>
      <c r="L440" s="254"/>
      <c r="M440" s="255"/>
      <c r="N440" s="256"/>
      <c r="O440" s="256"/>
      <c r="P440" s="256"/>
      <c r="Q440" s="256"/>
      <c r="R440" s="256"/>
      <c r="S440" s="256"/>
      <c r="T440" s="257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8" t="s">
        <v>154</v>
      </c>
      <c r="AU440" s="258" t="s">
        <v>90</v>
      </c>
      <c r="AV440" s="14" t="s">
        <v>88</v>
      </c>
      <c r="AW440" s="14" t="s">
        <v>36</v>
      </c>
      <c r="AX440" s="14" t="s">
        <v>80</v>
      </c>
      <c r="AY440" s="258" t="s">
        <v>143</v>
      </c>
    </row>
    <row r="441" s="13" customFormat="1">
      <c r="A441" s="13"/>
      <c r="B441" s="238"/>
      <c r="C441" s="239"/>
      <c r="D441" s="233" t="s">
        <v>154</v>
      </c>
      <c r="E441" s="240" t="s">
        <v>1</v>
      </c>
      <c r="F441" s="241" t="s">
        <v>426</v>
      </c>
      <c r="G441" s="239"/>
      <c r="H441" s="242">
        <v>3.7349999999999999</v>
      </c>
      <c r="I441" s="243"/>
      <c r="J441" s="239"/>
      <c r="K441" s="239"/>
      <c r="L441" s="244"/>
      <c r="M441" s="245"/>
      <c r="N441" s="246"/>
      <c r="O441" s="246"/>
      <c r="P441" s="246"/>
      <c r="Q441" s="246"/>
      <c r="R441" s="246"/>
      <c r="S441" s="246"/>
      <c r="T441" s="247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8" t="s">
        <v>154</v>
      </c>
      <c r="AU441" s="248" t="s">
        <v>90</v>
      </c>
      <c r="AV441" s="13" t="s">
        <v>90</v>
      </c>
      <c r="AW441" s="13" t="s">
        <v>36</v>
      </c>
      <c r="AX441" s="13" t="s">
        <v>80</v>
      </c>
      <c r="AY441" s="248" t="s">
        <v>143</v>
      </c>
    </row>
    <row r="442" s="16" customFormat="1">
      <c r="A442" s="16"/>
      <c r="B442" s="273"/>
      <c r="C442" s="274"/>
      <c r="D442" s="233" t="s">
        <v>154</v>
      </c>
      <c r="E442" s="275" t="s">
        <v>1</v>
      </c>
      <c r="F442" s="276" t="s">
        <v>255</v>
      </c>
      <c r="G442" s="274"/>
      <c r="H442" s="277">
        <v>3.7349999999999999</v>
      </c>
      <c r="I442" s="278"/>
      <c r="J442" s="274"/>
      <c r="K442" s="274"/>
      <c r="L442" s="279"/>
      <c r="M442" s="280"/>
      <c r="N442" s="281"/>
      <c r="O442" s="281"/>
      <c r="P442" s="281"/>
      <c r="Q442" s="281"/>
      <c r="R442" s="281"/>
      <c r="S442" s="281"/>
      <c r="T442" s="282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T442" s="283" t="s">
        <v>154</v>
      </c>
      <c r="AU442" s="283" t="s">
        <v>90</v>
      </c>
      <c r="AV442" s="16" t="s">
        <v>161</v>
      </c>
      <c r="AW442" s="16" t="s">
        <v>36</v>
      </c>
      <c r="AX442" s="16" t="s">
        <v>80</v>
      </c>
      <c r="AY442" s="283" t="s">
        <v>143</v>
      </c>
    </row>
    <row r="443" s="14" customFormat="1">
      <c r="A443" s="14"/>
      <c r="B443" s="249"/>
      <c r="C443" s="250"/>
      <c r="D443" s="233" t="s">
        <v>154</v>
      </c>
      <c r="E443" s="251" t="s">
        <v>1</v>
      </c>
      <c r="F443" s="252" t="s">
        <v>444</v>
      </c>
      <c r="G443" s="250"/>
      <c r="H443" s="251" t="s">
        <v>1</v>
      </c>
      <c r="I443" s="253"/>
      <c r="J443" s="250"/>
      <c r="K443" s="250"/>
      <c r="L443" s="254"/>
      <c r="M443" s="255"/>
      <c r="N443" s="256"/>
      <c r="O443" s="256"/>
      <c r="P443" s="256"/>
      <c r="Q443" s="256"/>
      <c r="R443" s="256"/>
      <c r="S443" s="256"/>
      <c r="T443" s="25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8" t="s">
        <v>154</v>
      </c>
      <c r="AU443" s="258" t="s">
        <v>90</v>
      </c>
      <c r="AV443" s="14" t="s">
        <v>88</v>
      </c>
      <c r="AW443" s="14" t="s">
        <v>36</v>
      </c>
      <c r="AX443" s="14" t="s">
        <v>80</v>
      </c>
      <c r="AY443" s="258" t="s">
        <v>143</v>
      </c>
    </row>
    <row r="444" s="13" customFormat="1">
      <c r="A444" s="13"/>
      <c r="B444" s="238"/>
      <c r="C444" s="239"/>
      <c r="D444" s="233" t="s">
        <v>154</v>
      </c>
      <c r="E444" s="240" t="s">
        <v>1</v>
      </c>
      <c r="F444" s="241" t="s">
        <v>428</v>
      </c>
      <c r="G444" s="239"/>
      <c r="H444" s="242">
        <v>15.1</v>
      </c>
      <c r="I444" s="243"/>
      <c r="J444" s="239"/>
      <c r="K444" s="239"/>
      <c r="L444" s="244"/>
      <c r="M444" s="245"/>
      <c r="N444" s="246"/>
      <c r="O444" s="246"/>
      <c r="P444" s="246"/>
      <c r="Q444" s="246"/>
      <c r="R444" s="246"/>
      <c r="S444" s="246"/>
      <c r="T444" s="247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8" t="s">
        <v>154</v>
      </c>
      <c r="AU444" s="248" t="s">
        <v>90</v>
      </c>
      <c r="AV444" s="13" t="s">
        <v>90</v>
      </c>
      <c r="AW444" s="13" t="s">
        <v>36</v>
      </c>
      <c r="AX444" s="13" t="s">
        <v>80</v>
      </c>
      <c r="AY444" s="248" t="s">
        <v>143</v>
      </c>
    </row>
    <row r="445" s="13" customFormat="1">
      <c r="A445" s="13"/>
      <c r="B445" s="238"/>
      <c r="C445" s="239"/>
      <c r="D445" s="233" t="s">
        <v>154</v>
      </c>
      <c r="E445" s="240" t="s">
        <v>1</v>
      </c>
      <c r="F445" s="241" t="s">
        <v>429</v>
      </c>
      <c r="G445" s="239"/>
      <c r="H445" s="242">
        <v>19.440000000000001</v>
      </c>
      <c r="I445" s="243"/>
      <c r="J445" s="239"/>
      <c r="K445" s="239"/>
      <c r="L445" s="244"/>
      <c r="M445" s="245"/>
      <c r="N445" s="246"/>
      <c r="O445" s="246"/>
      <c r="P445" s="246"/>
      <c r="Q445" s="246"/>
      <c r="R445" s="246"/>
      <c r="S445" s="246"/>
      <c r="T445" s="247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8" t="s">
        <v>154</v>
      </c>
      <c r="AU445" s="248" t="s">
        <v>90</v>
      </c>
      <c r="AV445" s="13" t="s">
        <v>90</v>
      </c>
      <c r="AW445" s="13" t="s">
        <v>36</v>
      </c>
      <c r="AX445" s="13" t="s">
        <v>80</v>
      </c>
      <c r="AY445" s="248" t="s">
        <v>143</v>
      </c>
    </row>
    <row r="446" s="16" customFormat="1">
      <c r="A446" s="16"/>
      <c r="B446" s="273"/>
      <c r="C446" s="274"/>
      <c r="D446" s="233" t="s">
        <v>154</v>
      </c>
      <c r="E446" s="275" t="s">
        <v>1</v>
      </c>
      <c r="F446" s="276" t="s">
        <v>255</v>
      </c>
      <c r="G446" s="274"/>
      <c r="H446" s="277">
        <v>34.539999999999999</v>
      </c>
      <c r="I446" s="278"/>
      <c r="J446" s="274"/>
      <c r="K446" s="274"/>
      <c r="L446" s="279"/>
      <c r="M446" s="280"/>
      <c r="N446" s="281"/>
      <c r="O446" s="281"/>
      <c r="P446" s="281"/>
      <c r="Q446" s="281"/>
      <c r="R446" s="281"/>
      <c r="S446" s="281"/>
      <c r="T446" s="282"/>
      <c r="U446" s="16"/>
      <c r="V446" s="16"/>
      <c r="W446" s="16"/>
      <c r="X446" s="16"/>
      <c r="Y446" s="16"/>
      <c r="Z446" s="16"/>
      <c r="AA446" s="16"/>
      <c r="AB446" s="16"/>
      <c r="AC446" s="16"/>
      <c r="AD446" s="16"/>
      <c r="AE446" s="16"/>
      <c r="AT446" s="283" t="s">
        <v>154</v>
      </c>
      <c r="AU446" s="283" t="s">
        <v>90</v>
      </c>
      <c r="AV446" s="16" t="s">
        <v>161</v>
      </c>
      <c r="AW446" s="16" t="s">
        <v>36</v>
      </c>
      <c r="AX446" s="16" t="s">
        <v>80</v>
      </c>
      <c r="AY446" s="283" t="s">
        <v>143</v>
      </c>
    </row>
    <row r="447" s="14" customFormat="1">
      <c r="A447" s="14"/>
      <c r="B447" s="249"/>
      <c r="C447" s="250"/>
      <c r="D447" s="233" t="s">
        <v>154</v>
      </c>
      <c r="E447" s="251" t="s">
        <v>1</v>
      </c>
      <c r="F447" s="252" t="s">
        <v>445</v>
      </c>
      <c r="G447" s="250"/>
      <c r="H447" s="251" t="s">
        <v>1</v>
      </c>
      <c r="I447" s="253"/>
      <c r="J447" s="250"/>
      <c r="K447" s="250"/>
      <c r="L447" s="254"/>
      <c r="M447" s="255"/>
      <c r="N447" s="256"/>
      <c r="O447" s="256"/>
      <c r="P447" s="256"/>
      <c r="Q447" s="256"/>
      <c r="R447" s="256"/>
      <c r="S447" s="256"/>
      <c r="T447" s="257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8" t="s">
        <v>154</v>
      </c>
      <c r="AU447" s="258" t="s">
        <v>90</v>
      </c>
      <c r="AV447" s="14" t="s">
        <v>88</v>
      </c>
      <c r="AW447" s="14" t="s">
        <v>36</v>
      </c>
      <c r="AX447" s="14" t="s">
        <v>80</v>
      </c>
      <c r="AY447" s="258" t="s">
        <v>143</v>
      </c>
    </row>
    <row r="448" s="13" customFormat="1">
      <c r="A448" s="13"/>
      <c r="B448" s="238"/>
      <c r="C448" s="239"/>
      <c r="D448" s="233" t="s">
        <v>154</v>
      </c>
      <c r="E448" s="240" t="s">
        <v>1</v>
      </c>
      <c r="F448" s="241" t="s">
        <v>431</v>
      </c>
      <c r="G448" s="239"/>
      <c r="H448" s="242">
        <v>12.494999999999999</v>
      </c>
      <c r="I448" s="243"/>
      <c r="J448" s="239"/>
      <c r="K448" s="239"/>
      <c r="L448" s="244"/>
      <c r="M448" s="245"/>
      <c r="N448" s="246"/>
      <c r="O448" s="246"/>
      <c r="P448" s="246"/>
      <c r="Q448" s="246"/>
      <c r="R448" s="246"/>
      <c r="S448" s="246"/>
      <c r="T448" s="247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8" t="s">
        <v>154</v>
      </c>
      <c r="AU448" s="248" t="s">
        <v>90</v>
      </c>
      <c r="AV448" s="13" t="s">
        <v>90</v>
      </c>
      <c r="AW448" s="13" t="s">
        <v>36</v>
      </c>
      <c r="AX448" s="13" t="s">
        <v>80</v>
      </c>
      <c r="AY448" s="248" t="s">
        <v>143</v>
      </c>
    </row>
    <row r="449" s="13" customFormat="1">
      <c r="A449" s="13"/>
      <c r="B449" s="238"/>
      <c r="C449" s="239"/>
      <c r="D449" s="233" t="s">
        <v>154</v>
      </c>
      <c r="E449" s="240" t="s">
        <v>1</v>
      </c>
      <c r="F449" s="241" t="s">
        <v>432</v>
      </c>
      <c r="G449" s="239"/>
      <c r="H449" s="242">
        <v>9.9450000000000003</v>
      </c>
      <c r="I449" s="243"/>
      <c r="J449" s="239"/>
      <c r="K449" s="239"/>
      <c r="L449" s="244"/>
      <c r="M449" s="245"/>
      <c r="N449" s="246"/>
      <c r="O449" s="246"/>
      <c r="P449" s="246"/>
      <c r="Q449" s="246"/>
      <c r="R449" s="246"/>
      <c r="S449" s="246"/>
      <c r="T449" s="247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8" t="s">
        <v>154</v>
      </c>
      <c r="AU449" s="248" t="s">
        <v>90</v>
      </c>
      <c r="AV449" s="13" t="s">
        <v>90</v>
      </c>
      <c r="AW449" s="13" t="s">
        <v>36</v>
      </c>
      <c r="AX449" s="13" t="s">
        <v>80</v>
      </c>
      <c r="AY449" s="248" t="s">
        <v>143</v>
      </c>
    </row>
    <row r="450" s="16" customFormat="1">
      <c r="A450" s="16"/>
      <c r="B450" s="273"/>
      <c r="C450" s="274"/>
      <c r="D450" s="233" t="s">
        <v>154</v>
      </c>
      <c r="E450" s="275" t="s">
        <v>1</v>
      </c>
      <c r="F450" s="276" t="s">
        <v>255</v>
      </c>
      <c r="G450" s="274"/>
      <c r="H450" s="277">
        <v>22.440000000000001</v>
      </c>
      <c r="I450" s="278"/>
      <c r="J450" s="274"/>
      <c r="K450" s="274"/>
      <c r="L450" s="279"/>
      <c r="M450" s="280"/>
      <c r="N450" s="281"/>
      <c r="O450" s="281"/>
      <c r="P450" s="281"/>
      <c r="Q450" s="281"/>
      <c r="R450" s="281"/>
      <c r="S450" s="281"/>
      <c r="T450" s="282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T450" s="283" t="s">
        <v>154</v>
      </c>
      <c r="AU450" s="283" t="s">
        <v>90</v>
      </c>
      <c r="AV450" s="16" t="s">
        <v>161</v>
      </c>
      <c r="AW450" s="16" t="s">
        <v>36</v>
      </c>
      <c r="AX450" s="16" t="s">
        <v>80</v>
      </c>
      <c r="AY450" s="283" t="s">
        <v>143</v>
      </c>
    </row>
    <row r="451" s="15" customFormat="1">
      <c r="A451" s="15"/>
      <c r="B451" s="259"/>
      <c r="C451" s="260"/>
      <c r="D451" s="233" t="s">
        <v>154</v>
      </c>
      <c r="E451" s="261" t="s">
        <v>1</v>
      </c>
      <c r="F451" s="262" t="s">
        <v>209</v>
      </c>
      <c r="G451" s="260"/>
      <c r="H451" s="263">
        <v>60.715000000000003</v>
      </c>
      <c r="I451" s="264"/>
      <c r="J451" s="260"/>
      <c r="K451" s="260"/>
      <c r="L451" s="265"/>
      <c r="M451" s="266"/>
      <c r="N451" s="267"/>
      <c r="O451" s="267"/>
      <c r="P451" s="267"/>
      <c r="Q451" s="267"/>
      <c r="R451" s="267"/>
      <c r="S451" s="267"/>
      <c r="T451" s="268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9" t="s">
        <v>154</v>
      </c>
      <c r="AU451" s="269" t="s">
        <v>90</v>
      </c>
      <c r="AV451" s="15" t="s">
        <v>150</v>
      </c>
      <c r="AW451" s="15" t="s">
        <v>36</v>
      </c>
      <c r="AX451" s="15" t="s">
        <v>88</v>
      </c>
      <c r="AY451" s="269" t="s">
        <v>143</v>
      </c>
    </row>
    <row r="452" s="2" customFormat="1" ht="24.15" customHeight="1">
      <c r="A452" s="39"/>
      <c r="B452" s="40"/>
      <c r="C452" s="220" t="s">
        <v>472</v>
      </c>
      <c r="D452" s="220" t="s">
        <v>145</v>
      </c>
      <c r="E452" s="221" t="s">
        <v>473</v>
      </c>
      <c r="F452" s="222" t="s">
        <v>474</v>
      </c>
      <c r="G452" s="223" t="s">
        <v>107</v>
      </c>
      <c r="H452" s="224">
        <v>3.0270000000000001</v>
      </c>
      <c r="I452" s="225"/>
      <c r="J452" s="226">
        <f>ROUND(I452*H452,2)</f>
        <v>0</v>
      </c>
      <c r="K452" s="222" t="s">
        <v>1</v>
      </c>
      <c r="L452" s="45"/>
      <c r="M452" s="227" t="s">
        <v>1</v>
      </c>
      <c r="N452" s="228" t="s">
        <v>45</v>
      </c>
      <c r="O452" s="92"/>
      <c r="P452" s="229">
        <f>O452*H452</f>
        <v>0</v>
      </c>
      <c r="Q452" s="229">
        <v>2.6499999999999999</v>
      </c>
      <c r="R452" s="229">
        <f>Q452*H452</f>
        <v>8.0215499999999995</v>
      </c>
      <c r="S452" s="229">
        <v>2.6499999999999999</v>
      </c>
      <c r="T452" s="230">
        <f>S452*H452</f>
        <v>8.0215499999999995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1" t="s">
        <v>150</v>
      </c>
      <c r="AT452" s="231" t="s">
        <v>145</v>
      </c>
      <c r="AU452" s="231" t="s">
        <v>90</v>
      </c>
      <c r="AY452" s="18" t="s">
        <v>143</v>
      </c>
      <c r="BE452" s="232">
        <f>IF(N452="základní",J452,0)</f>
        <v>0</v>
      </c>
      <c r="BF452" s="232">
        <f>IF(N452="snížená",J452,0)</f>
        <v>0</v>
      </c>
      <c r="BG452" s="232">
        <f>IF(N452="zákl. přenesená",J452,0)</f>
        <v>0</v>
      </c>
      <c r="BH452" s="232">
        <f>IF(N452="sníž. přenesená",J452,0)</f>
        <v>0</v>
      </c>
      <c r="BI452" s="232">
        <f>IF(N452="nulová",J452,0)</f>
        <v>0</v>
      </c>
      <c r="BJ452" s="18" t="s">
        <v>88</v>
      </c>
      <c r="BK452" s="232">
        <f>ROUND(I452*H452,2)</f>
        <v>0</v>
      </c>
      <c r="BL452" s="18" t="s">
        <v>150</v>
      </c>
      <c r="BM452" s="231" t="s">
        <v>475</v>
      </c>
    </row>
    <row r="453" s="2" customFormat="1">
      <c r="A453" s="39"/>
      <c r="B453" s="40"/>
      <c r="C453" s="41"/>
      <c r="D453" s="233" t="s">
        <v>152</v>
      </c>
      <c r="E453" s="41"/>
      <c r="F453" s="234" t="s">
        <v>474</v>
      </c>
      <c r="G453" s="41"/>
      <c r="H453" s="41"/>
      <c r="I453" s="235"/>
      <c r="J453" s="41"/>
      <c r="K453" s="41"/>
      <c r="L453" s="45"/>
      <c r="M453" s="236"/>
      <c r="N453" s="237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152</v>
      </c>
      <c r="AU453" s="18" t="s">
        <v>90</v>
      </c>
    </row>
    <row r="454" s="14" customFormat="1">
      <c r="A454" s="14"/>
      <c r="B454" s="249"/>
      <c r="C454" s="250"/>
      <c r="D454" s="233" t="s">
        <v>154</v>
      </c>
      <c r="E454" s="251" t="s">
        <v>1</v>
      </c>
      <c r="F454" s="252" t="s">
        <v>300</v>
      </c>
      <c r="G454" s="250"/>
      <c r="H454" s="251" t="s">
        <v>1</v>
      </c>
      <c r="I454" s="253"/>
      <c r="J454" s="250"/>
      <c r="K454" s="250"/>
      <c r="L454" s="254"/>
      <c r="M454" s="255"/>
      <c r="N454" s="256"/>
      <c r="O454" s="256"/>
      <c r="P454" s="256"/>
      <c r="Q454" s="256"/>
      <c r="R454" s="256"/>
      <c r="S454" s="256"/>
      <c r="T454" s="257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8" t="s">
        <v>154</v>
      </c>
      <c r="AU454" s="258" t="s">
        <v>90</v>
      </c>
      <c r="AV454" s="14" t="s">
        <v>88</v>
      </c>
      <c r="AW454" s="14" t="s">
        <v>36</v>
      </c>
      <c r="AX454" s="14" t="s">
        <v>80</v>
      </c>
      <c r="AY454" s="258" t="s">
        <v>143</v>
      </c>
    </row>
    <row r="455" s="13" customFormat="1">
      <c r="A455" s="13"/>
      <c r="B455" s="238"/>
      <c r="C455" s="239"/>
      <c r="D455" s="233" t="s">
        <v>154</v>
      </c>
      <c r="E455" s="240" t="s">
        <v>1</v>
      </c>
      <c r="F455" s="241" t="s">
        <v>476</v>
      </c>
      <c r="G455" s="239"/>
      <c r="H455" s="242">
        <v>3.0270000000000001</v>
      </c>
      <c r="I455" s="243"/>
      <c r="J455" s="239"/>
      <c r="K455" s="239"/>
      <c r="L455" s="244"/>
      <c r="M455" s="245"/>
      <c r="N455" s="246"/>
      <c r="O455" s="246"/>
      <c r="P455" s="246"/>
      <c r="Q455" s="246"/>
      <c r="R455" s="246"/>
      <c r="S455" s="246"/>
      <c r="T455" s="247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8" t="s">
        <v>154</v>
      </c>
      <c r="AU455" s="248" t="s">
        <v>90</v>
      </c>
      <c r="AV455" s="13" t="s">
        <v>90</v>
      </c>
      <c r="AW455" s="13" t="s">
        <v>36</v>
      </c>
      <c r="AX455" s="13" t="s">
        <v>88</v>
      </c>
      <c r="AY455" s="248" t="s">
        <v>143</v>
      </c>
    </row>
    <row r="456" s="2" customFormat="1" ht="24.15" customHeight="1">
      <c r="A456" s="39"/>
      <c r="B456" s="40"/>
      <c r="C456" s="220" t="s">
        <v>477</v>
      </c>
      <c r="D456" s="220" t="s">
        <v>145</v>
      </c>
      <c r="E456" s="221" t="s">
        <v>478</v>
      </c>
      <c r="F456" s="222" t="s">
        <v>479</v>
      </c>
      <c r="G456" s="223" t="s">
        <v>148</v>
      </c>
      <c r="H456" s="224">
        <v>202.52500000000001</v>
      </c>
      <c r="I456" s="225"/>
      <c r="J456" s="226">
        <f>ROUND(I456*H456,2)</f>
        <v>0</v>
      </c>
      <c r="K456" s="222" t="s">
        <v>149</v>
      </c>
      <c r="L456" s="45"/>
      <c r="M456" s="227" t="s">
        <v>1</v>
      </c>
      <c r="N456" s="228" t="s">
        <v>45</v>
      </c>
      <c r="O456" s="92"/>
      <c r="P456" s="229">
        <f>O456*H456</f>
        <v>0</v>
      </c>
      <c r="Q456" s="229">
        <v>0</v>
      </c>
      <c r="R456" s="229">
        <f>Q456*H456</f>
        <v>0</v>
      </c>
      <c r="S456" s="229">
        <v>0</v>
      </c>
      <c r="T456" s="230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1" t="s">
        <v>150</v>
      </c>
      <c r="AT456" s="231" t="s">
        <v>145</v>
      </c>
      <c r="AU456" s="231" t="s">
        <v>90</v>
      </c>
      <c r="AY456" s="18" t="s">
        <v>143</v>
      </c>
      <c r="BE456" s="232">
        <f>IF(N456="základní",J456,0)</f>
        <v>0</v>
      </c>
      <c r="BF456" s="232">
        <f>IF(N456="snížená",J456,0)</f>
        <v>0</v>
      </c>
      <c r="BG456" s="232">
        <f>IF(N456="zákl. přenesená",J456,0)</f>
        <v>0</v>
      </c>
      <c r="BH456" s="232">
        <f>IF(N456="sníž. přenesená",J456,0)</f>
        <v>0</v>
      </c>
      <c r="BI456" s="232">
        <f>IF(N456="nulová",J456,0)</f>
        <v>0</v>
      </c>
      <c r="BJ456" s="18" t="s">
        <v>88</v>
      </c>
      <c r="BK456" s="232">
        <f>ROUND(I456*H456,2)</f>
        <v>0</v>
      </c>
      <c r="BL456" s="18" t="s">
        <v>150</v>
      </c>
      <c r="BM456" s="231" t="s">
        <v>480</v>
      </c>
    </row>
    <row r="457" s="2" customFormat="1">
      <c r="A457" s="39"/>
      <c r="B457" s="40"/>
      <c r="C457" s="41"/>
      <c r="D457" s="233" t="s">
        <v>152</v>
      </c>
      <c r="E457" s="41"/>
      <c r="F457" s="234" t="s">
        <v>479</v>
      </c>
      <c r="G457" s="41"/>
      <c r="H457" s="41"/>
      <c r="I457" s="235"/>
      <c r="J457" s="41"/>
      <c r="K457" s="41"/>
      <c r="L457" s="45"/>
      <c r="M457" s="236"/>
      <c r="N457" s="237"/>
      <c r="O457" s="92"/>
      <c r="P457" s="92"/>
      <c r="Q457" s="92"/>
      <c r="R457" s="92"/>
      <c r="S457" s="92"/>
      <c r="T457" s="93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152</v>
      </c>
      <c r="AU457" s="18" t="s">
        <v>90</v>
      </c>
    </row>
    <row r="458" s="14" customFormat="1">
      <c r="A458" s="14"/>
      <c r="B458" s="249"/>
      <c r="C458" s="250"/>
      <c r="D458" s="233" t="s">
        <v>154</v>
      </c>
      <c r="E458" s="251" t="s">
        <v>1</v>
      </c>
      <c r="F458" s="252" t="s">
        <v>481</v>
      </c>
      <c r="G458" s="250"/>
      <c r="H458" s="251" t="s">
        <v>1</v>
      </c>
      <c r="I458" s="253"/>
      <c r="J458" s="250"/>
      <c r="K458" s="250"/>
      <c r="L458" s="254"/>
      <c r="M458" s="255"/>
      <c r="N458" s="256"/>
      <c r="O458" s="256"/>
      <c r="P458" s="256"/>
      <c r="Q458" s="256"/>
      <c r="R458" s="256"/>
      <c r="S458" s="256"/>
      <c r="T458" s="257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8" t="s">
        <v>154</v>
      </c>
      <c r="AU458" s="258" t="s">
        <v>90</v>
      </c>
      <c r="AV458" s="14" t="s">
        <v>88</v>
      </c>
      <c r="AW458" s="14" t="s">
        <v>36</v>
      </c>
      <c r="AX458" s="14" t="s">
        <v>80</v>
      </c>
      <c r="AY458" s="258" t="s">
        <v>143</v>
      </c>
    </row>
    <row r="459" s="13" customFormat="1">
      <c r="A459" s="13"/>
      <c r="B459" s="238"/>
      <c r="C459" s="239"/>
      <c r="D459" s="233" t="s">
        <v>154</v>
      </c>
      <c r="E459" s="240" t="s">
        <v>1</v>
      </c>
      <c r="F459" s="241" t="s">
        <v>482</v>
      </c>
      <c r="G459" s="239"/>
      <c r="H459" s="242">
        <v>8.5500000000000007</v>
      </c>
      <c r="I459" s="243"/>
      <c r="J459" s="239"/>
      <c r="K459" s="239"/>
      <c r="L459" s="244"/>
      <c r="M459" s="245"/>
      <c r="N459" s="246"/>
      <c r="O459" s="246"/>
      <c r="P459" s="246"/>
      <c r="Q459" s="246"/>
      <c r="R459" s="246"/>
      <c r="S459" s="246"/>
      <c r="T459" s="247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8" t="s">
        <v>154</v>
      </c>
      <c r="AU459" s="248" t="s">
        <v>90</v>
      </c>
      <c r="AV459" s="13" t="s">
        <v>90</v>
      </c>
      <c r="AW459" s="13" t="s">
        <v>36</v>
      </c>
      <c r="AX459" s="13" t="s">
        <v>80</v>
      </c>
      <c r="AY459" s="248" t="s">
        <v>143</v>
      </c>
    </row>
    <row r="460" s="13" customFormat="1">
      <c r="A460" s="13"/>
      <c r="B460" s="238"/>
      <c r="C460" s="239"/>
      <c r="D460" s="233" t="s">
        <v>154</v>
      </c>
      <c r="E460" s="240" t="s">
        <v>1</v>
      </c>
      <c r="F460" s="241" t="s">
        <v>483</v>
      </c>
      <c r="G460" s="239"/>
      <c r="H460" s="242">
        <v>7.4699999999999998</v>
      </c>
      <c r="I460" s="243"/>
      <c r="J460" s="239"/>
      <c r="K460" s="239"/>
      <c r="L460" s="244"/>
      <c r="M460" s="245"/>
      <c r="N460" s="246"/>
      <c r="O460" s="246"/>
      <c r="P460" s="246"/>
      <c r="Q460" s="246"/>
      <c r="R460" s="246"/>
      <c r="S460" s="246"/>
      <c r="T460" s="247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8" t="s">
        <v>154</v>
      </c>
      <c r="AU460" s="248" t="s">
        <v>90</v>
      </c>
      <c r="AV460" s="13" t="s">
        <v>90</v>
      </c>
      <c r="AW460" s="13" t="s">
        <v>36</v>
      </c>
      <c r="AX460" s="13" t="s">
        <v>80</v>
      </c>
      <c r="AY460" s="248" t="s">
        <v>143</v>
      </c>
    </row>
    <row r="461" s="13" customFormat="1">
      <c r="A461" s="13"/>
      <c r="B461" s="238"/>
      <c r="C461" s="239"/>
      <c r="D461" s="233" t="s">
        <v>154</v>
      </c>
      <c r="E461" s="240" t="s">
        <v>1</v>
      </c>
      <c r="F461" s="241" t="s">
        <v>484</v>
      </c>
      <c r="G461" s="239"/>
      <c r="H461" s="242">
        <v>20.75</v>
      </c>
      <c r="I461" s="243"/>
      <c r="J461" s="239"/>
      <c r="K461" s="239"/>
      <c r="L461" s="244"/>
      <c r="M461" s="245"/>
      <c r="N461" s="246"/>
      <c r="O461" s="246"/>
      <c r="P461" s="246"/>
      <c r="Q461" s="246"/>
      <c r="R461" s="246"/>
      <c r="S461" s="246"/>
      <c r="T461" s="247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8" t="s">
        <v>154</v>
      </c>
      <c r="AU461" s="248" t="s">
        <v>90</v>
      </c>
      <c r="AV461" s="13" t="s">
        <v>90</v>
      </c>
      <c r="AW461" s="13" t="s">
        <v>36</v>
      </c>
      <c r="AX461" s="13" t="s">
        <v>80</v>
      </c>
      <c r="AY461" s="248" t="s">
        <v>143</v>
      </c>
    </row>
    <row r="462" s="16" customFormat="1">
      <c r="A462" s="16"/>
      <c r="B462" s="273"/>
      <c r="C462" s="274"/>
      <c r="D462" s="233" t="s">
        <v>154</v>
      </c>
      <c r="E462" s="275" t="s">
        <v>1</v>
      </c>
      <c r="F462" s="276" t="s">
        <v>255</v>
      </c>
      <c r="G462" s="274"/>
      <c r="H462" s="277">
        <v>36.770000000000003</v>
      </c>
      <c r="I462" s="278"/>
      <c r="J462" s="274"/>
      <c r="K462" s="274"/>
      <c r="L462" s="279"/>
      <c r="M462" s="280"/>
      <c r="N462" s="281"/>
      <c r="O462" s="281"/>
      <c r="P462" s="281"/>
      <c r="Q462" s="281"/>
      <c r="R462" s="281"/>
      <c r="S462" s="281"/>
      <c r="T462" s="282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T462" s="283" t="s">
        <v>154</v>
      </c>
      <c r="AU462" s="283" t="s">
        <v>90</v>
      </c>
      <c r="AV462" s="16" t="s">
        <v>161</v>
      </c>
      <c r="AW462" s="16" t="s">
        <v>36</v>
      </c>
      <c r="AX462" s="16" t="s">
        <v>80</v>
      </c>
      <c r="AY462" s="283" t="s">
        <v>143</v>
      </c>
    </row>
    <row r="463" s="14" customFormat="1">
      <c r="A463" s="14"/>
      <c r="B463" s="249"/>
      <c r="C463" s="250"/>
      <c r="D463" s="233" t="s">
        <v>154</v>
      </c>
      <c r="E463" s="251" t="s">
        <v>1</v>
      </c>
      <c r="F463" s="252" t="s">
        <v>485</v>
      </c>
      <c r="G463" s="250"/>
      <c r="H463" s="251" t="s">
        <v>1</v>
      </c>
      <c r="I463" s="253"/>
      <c r="J463" s="250"/>
      <c r="K463" s="250"/>
      <c r="L463" s="254"/>
      <c r="M463" s="255"/>
      <c r="N463" s="256"/>
      <c r="O463" s="256"/>
      <c r="P463" s="256"/>
      <c r="Q463" s="256"/>
      <c r="R463" s="256"/>
      <c r="S463" s="256"/>
      <c r="T463" s="25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8" t="s">
        <v>154</v>
      </c>
      <c r="AU463" s="258" t="s">
        <v>90</v>
      </c>
      <c r="AV463" s="14" t="s">
        <v>88</v>
      </c>
      <c r="AW463" s="14" t="s">
        <v>36</v>
      </c>
      <c r="AX463" s="14" t="s">
        <v>80</v>
      </c>
      <c r="AY463" s="258" t="s">
        <v>143</v>
      </c>
    </row>
    <row r="464" s="13" customFormat="1">
      <c r="A464" s="13"/>
      <c r="B464" s="238"/>
      <c r="C464" s="239"/>
      <c r="D464" s="233" t="s">
        <v>154</v>
      </c>
      <c r="E464" s="240" t="s">
        <v>1</v>
      </c>
      <c r="F464" s="241" t="s">
        <v>486</v>
      </c>
      <c r="G464" s="239"/>
      <c r="H464" s="242">
        <v>30.199999999999999</v>
      </c>
      <c r="I464" s="243"/>
      <c r="J464" s="239"/>
      <c r="K464" s="239"/>
      <c r="L464" s="244"/>
      <c r="M464" s="245"/>
      <c r="N464" s="246"/>
      <c r="O464" s="246"/>
      <c r="P464" s="246"/>
      <c r="Q464" s="246"/>
      <c r="R464" s="246"/>
      <c r="S464" s="246"/>
      <c r="T464" s="247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8" t="s">
        <v>154</v>
      </c>
      <c r="AU464" s="248" t="s">
        <v>90</v>
      </c>
      <c r="AV464" s="13" t="s">
        <v>90</v>
      </c>
      <c r="AW464" s="13" t="s">
        <v>36</v>
      </c>
      <c r="AX464" s="13" t="s">
        <v>80</v>
      </c>
      <c r="AY464" s="248" t="s">
        <v>143</v>
      </c>
    </row>
    <row r="465" s="13" customFormat="1">
      <c r="A465" s="13"/>
      <c r="B465" s="238"/>
      <c r="C465" s="239"/>
      <c r="D465" s="233" t="s">
        <v>154</v>
      </c>
      <c r="E465" s="240" t="s">
        <v>1</v>
      </c>
      <c r="F465" s="241" t="s">
        <v>487</v>
      </c>
      <c r="G465" s="239"/>
      <c r="H465" s="242">
        <v>38.880000000000003</v>
      </c>
      <c r="I465" s="243"/>
      <c r="J465" s="239"/>
      <c r="K465" s="239"/>
      <c r="L465" s="244"/>
      <c r="M465" s="245"/>
      <c r="N465" s="246"/>
      <c r="O465" s="246"/>
      <c r="P465" s="246"/>
      <c r="Q465" s="246"/>
      <c r="R465" s="246"/>
      <c r="S465" s="246"/>
      <c r="T465" s="247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8" t="s">
        <v>154</v>
      </c>
      <c r="AU465" s="248" t="s">
        <v>90</v>
      </c>
      <c r="AV465" s="13" t="s">
        <v>90</v>
      </c>
      <c r="AW465" s="13" t="s">
        <v>36</v>
      </c>
      <c r="AX465" s="13" t="s">
        <v>80</v>
      </c>
      <c r="AY465" s="248" t="s">
        <v>143</v>
      </c>
    </row>
    <row r="466" s="16" customFormat="1">
      <c r="A466" s="16"/>
      <c r="B466" s="273"/>
      <c r="C466" s="274"/>
      <c r="D466" s="233" t="s">
        <v>154</v>
      </c>
      <c r="E466" s="275" t="s">
        <v>1</v>
      </c>
      <c r="F466" s="276" t="s">
        <v>255</v>
      </c>
      <c r="G466" s="274"/>
      <c r="H466" s="277">
        <v>69.079999999999998</v>
      </c>
      <c r="I466" s="278"/>
      <c r="J466" s="274"/>
      <c r="K466" s="274"/>
      <c r="L466" s="279"/>
      <c r="M466" s="280"/>
      <c r="N466" s="281"/>
      <c r="O466" s="281"/>
      <c r="P466" s="281"/>
      <c r="Q466" s="281"/>
      <c r="R466" s="281"/>
      <c r="S466" s="281"/>
      <c r="T466" s="282"/>
      <c r="U466" s="16"/>
      <c r="V466" s="16"/>
      <c r="W466" s="16"/>
      <c r="X466" s="16"/>
      <c r="Y466" s="16"/>
      <c r="Z466" s="16"/>
      <c r="AA466" s="16"/>
      <c r="AB466" s="16"/>
      <c r="AC466" s="16"/>
      <c r="AD466" s="16"/>
      <c r="AE466" s="16"/>
      <c r="AT466" s="283" t="s">
        <v>154</v>
      </c>
      <c r="AU466" s="283" t="s">
        <v>90</v>
      </c>
      <c r="AV466" s="16" t="s">
        <v>161</v>
      </c>
      <c r="AW466" s="16" t="s">
        <v>36</v>
      </c>
      <c r="AX466" s="16" t="s">
        <v>80</v>
      </c>
      <c r="AY466" s="283" t="s">
        <v>143</v>
      </c>
    </row>
    <row r="467" s="14" customFormat="1">
      <c r="A467" s="14"/>
      <c r="B467" s="249"/>
      <c r="C467" s="250"/>
      <c r="D467" s="233" t="s">
        <v>154</v>
      </c>
      <c r="E467" s="251" t="s">
        <v>1</v>
      </c>
      <c r="F467" s="252" t="s">
        <v>488</v>
      </c>
      <c r="G467" s="250"/>
      <c r="H467" s="251" t="s">
        <v>1</v>
      </c>
      <c r="I467" s="253"/>
      <c r="J467" s="250"/>
      <c r="K467" s="250"/>
      <c r="L467" s="254"/>
      <c r="M467" s="255"/>
      <c r="N467" s="256"/>
      <c r="O467" s="256"/>
      <c r="P467" s="256"/>
      <c r="Q467" s="256"/>
      <c r="R467" s="256"/>
      <c r="S467" s="256"/>
      <c r="T467" s="257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8" t="s">
        <v>154</v>
      </c>
      <c r="AU467" s="258" t="s">
        <v>90</v>
      </c>
      <c r="AV467" s="14" t="s">
        <v>88</v>
      </c>
      <c r="AW467" s="14" t="s">
        <v>36</v>
      </c>
      <c r="AX467" s="14" t="s">
        <v>80</v>
      </c>
      <c r="AY467" s="258" t="s">
        <v>143</v>
      </c>
    </row>
    <row r="468" s="13" customFormat="1">
      <c r="A468" s="13"/>
      <c r="B468" s="238"/>
      <c r="C468" s="239"/>
      <c r="D468" s="233" t="s">
        <v>154</v>
      </c>
      <c r="E468" s="240" t="s">
        <v>1</v>
      </c>
      <c r="F468" s="241" t="s">
        <v>489</v>
      </c>
      <c r="G468" s="239"/>
      <c r="H468" s="242">
        <v>24.989999999999998</v>
      </c>
      <c r="I468" s="243"/>
      <c r="J468" s="239"/>
      <c r="K468" s="239"/>
      <c r="L468" s="244"/>
      <c r="M468" s="245"/>
      <c r="N468" s="246"/>
      <c r="O468" s="246"/>
      <c r="P468" s="246"/>
      <c r="Q468" s="246"/>
      <c r="R468" s="246"/>
      <c r="S468" s="246"/>
      <c r="T468" s="247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8" t="s">
        <v>154</v>
      </c>
      <c r="AU468" s="248" t="s">
        <v>90</v>
      </c>
      <c r="AV468" s="13" t="s">
        <v>90</v>
      </c>
      <c r="AW468" s="13" t="s">
        <v>36</v>
      </c>
      <c r="AX468" s="13" t="s">
        <v>80</v>
      </c>
      <c r="AY468" s="248" t="s">
        <v>143</v>
      </c>
    </row>
    <row r="469" s="13" customFormat="1">
      <c r="A469" s="13"/>
      <c r="B469" s="238"/>
      <c r="C469" s="239"/>
      <c r="D469" s="233" t="s">
        <v>154</v>
      </c>
      <c r="E469" s="240" t="s">
        <v>1</v>
      </c>
      <c r="F469" s="241" t="s">
        <v>490</v>
      </c>
      <c r="G469" s="239"/>
      <c r="H469" s="242">
        <v>19.890000000000001</v>
      </c>
      <c r="I469" s="243"/>
      <c r="J469" s="239"/>
      <c r="K469" s="239"/>
      <c r="L469" s="244"/>
      <c r="M469" s="245"/>
      <c r="N469" s="246"/>
      <c r="O469" s="246"/>
      <c r="P469" s="246"/>
      <c r="Q469" s="246"/>
      <c r="R469" s="246"/>
      <c r="S469" s="246"/>
      <c r="T469" s="247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8" t="s">
        <v>154</v>
      </c>
      <c r="AU469" s="248" t="s">
        <v>90</v>
      </c>
      <c r="AV469" s="13" t="s">
        <v>90</v>
      </c>
      <c r="AW469" s="13" t="s">
        <v>36</v>
      </c>
      <c r="AX469" s="13" t="s">
        <v>80</v>
      </c>
      <c r="AY469" s="248" t="s">
        <v>143</v>
      </c>
    </row>
    <row r="470" s="13" customFormat="1">
      <c r="A470" s="13"/>
      <c r="B470" s="238"/>
      <c r="C470" s="239"/>
      <c r="D470" s="233" t="s">
        <v>154</v>
      </c>
      <c r="E470" s="240" t="s">
        <v>1</v>
      </c>
      <c r="F470" s="241" t="s">
        <v>491</v>
      </c>
      <c r="G470" s="239"/>
      <c r="H470" s="242">
        <v>33.075000000000003</v>
      </c>
      <c r="I470" s="243"/>
      <c r="J470" s="239"/>
      <c r="K470" s="239"/>
      <c r="L470" s="244"/>
      <c r="M470" s="245"/>
      <c r="N470" s="246"/>
      <c r="O470" s="246"/>
      <c r="P470" s="246"/>
      <c r="Q470" s="246"/>
      <c r="R470" s="246"/>
      <c r="S470" s="246"/>
      <c r="T470" s="247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8" t="s">
        <v>154</v>
      </c>
      <c r="AU470" s="248" t="s">
        <v>90</v>
      </c>
      <c r="AV470" s="13" t="s">
        <v>90</v>
      </c>
      <c r="AW470" s="13" t="s">
        <v>36</v>
      </c>
      <c r="AX470" s="13" t="s">
        <v>80</v>
      </c>
      <c r="AY470" s="248" t="s">
        <v>143</v>
      </c>
    </row>
    <row r="471" s="13" customFormat="1">
      <c r="A471" s="13"/>
      <c r="B471" s="238"/>
      <c r="C471" s="239"/>
      <c r="D471" s="233" t="s">
        <v>154</v>
      </c>
      <c r="E471" s="240" t="s">
        <v>1</v>
      </c>
      <c r="F471" s="241" t="s">
        <v>492</v>
      </c>
      <c r="G471" s="239"/>
      <c r="H471" s="242">
        <v>18.719999999999999</v>
      </c>
      <c r="I471" s="243"/>
      <c r="J471" s="239"/>
      <c r="K471" s="239"/>
      <c r="L471" s="244"/>
      <c r="M471" s="245"/>
      <c r="N471" s="246"/>
      <c r="O471" s="246"/>
      <c r="P471" s="246"/>
      <c r="Q471" s="246"/>
      <c r="R471" s="246"/>
      <c r="S471" s="246"/>
      <c r="T471" s="247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8" t="s">
        <v>154</v>
      </c>
      <c r="AU471" s="248" t="s">
        <v>90</v>
      </c>
      <c r="AV471" s="13" t="s">
        <v>90</v>
      </c>
      <c r="AW471" s="13" t="s">
        <v>36</v>
      </c>
      <c r="AX471" s="13" t="s">
        <v>80</v>
      </c>
      <c r="AY471" s="248" t="s">
        <v>143</v>
      </c>
    </row>
    <row r="472" s="16" customFormat="1">
      <c r="A472" s="16"/>
      <c r="B472" s="273"/>
      <c r="C472" s="274"/>
      <c r="D472" s="233" t="s">
        <v>154</v>
      </c>
      <c r="E472" s="275" t="s">
        <v>1</v>
      </c>
      <c r="F472" s="276" t="s">
        <v>255</v>
      </c>
      <c r="G472" s="274"/>
      <c r="H472" s="277">
        <v>96.674999999999997</v>
      </c>
      <c r="I472" s="278"/>
      <c r="J472" s="274"/>
      <c r="K472" s="274"/>
      <c r="L472" s="279"/>
      <c r="M472" s="280"/>
      <c r="N472" s="281"/>
      <c r="O472" s="281"/>
      <c r="P472" s="281"/>
      <c r="Q472" s="281"/>
      <c r="R472" s="281"/>
      <c r="S472" s="281"/>
      <c r="T472" s="282"/>
      <c r="U472" s="16"/>
      <c r="V472" s="16"/>
      <c r="W472" s="16"/>
      <c r="X472" s="16"/>
      <c r="Y472" s="16"/>
      <c r="Z472" s="16"/>
      <c r="AA472" s="16"/>
      <c r="AB472" s="16"/>
      <c r="AC472" s="16"/>
      <c r="AD472" s="16"/>
      <c r="AE472" s="16"/>
      <c r="AT472" s="283" t="s">
        <v>154</v>
      </c>
      <c r="AU472" s="283" t="s">
        <v>90</v>
      </c>
      <c r="AV472" s="16" t="s">
        <v>161</v>
      </c>
      <c r="AW472" s="16" t="s">
        <v>36</v>
      </c>
      <c r="AX472" s="16" t="s">
        <v>80</v>
      </c>
      <c r="AY472" s="283" t="s">
        <v>143</v>
      </c>
    </row>
    <row r="473" s="15" customFormat="1">
      <c r="A473" s="15"/>
      <c r="B473" s="259"/>
      <c r="C473" s="260"/>
      <c r="D473" s="233" t="s">
        <v>154</v>
      </c>
      <c r="E473" s="261" t="s">
        <v>1</v>
      </c>
      <c r="F473" s="262" t="s">
        <v>209</v>
      </c>
      <c r="G473" s="260"/>
      <c r="H473" s="263">
        <v>202.52500000000001</v>
      </c>
      <c r="I473" s="264"/>
      <c r="J473" s="260"/>
      <c r="K473" s="260"/>
      <c r="L473" s="265"/>
      <c r="M473" s="266"/>
      <c r="N473" s="267"/>
      <c r="O473" s="267"/>
      <c r="P473" s="267"/>
      <c r="Q473" s="267"/>
      <c r="R473" s="267"/>
      <c r="S473" s="267"/>
      <c r="T473" s="268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69" t="s">
        <v>154</v>
      </c>
      <c r="AU473" s="269" t="s">
        <v>90</v>
      </c>
      <c r="AV473" s="15" t="s">
        <v>150</v>
      </c>
      <c r="AW473" s="15" t="s">
        <v>36</v>
      </c>
      <c r="AX473" s="15" t="s">
        <v>88</v>
      </c>
      <c r="AY473" s="269" t="s">
        <v>143</v>
      </c>
    </row>
    <row r="474" s="12" customFormat="1" ht="22.8" customHeight="1">
      <c r="A474" s="12"/>
      <c r="B474" s="204"/>
      <c r="C474" s="205"/>
      <c r="D474" s="206" t="s">
        <v>79</v>
      </c>
      <c r="E474" s="218" t="s">
        <v>493</v>
      </c>
      <c r="F474" s="218" t="s">
        <v>494</v>
      </c>
      <c r="G474" s="205"/>
      <c r="H474" s="205"/>
      <c r="I474" s="208"/>
      <c r="J474" s="219">
        <f>BK474</f>
        <v>0</v>
      </c>
      <c r="K474" s="205"/>
      <c r="L474" s="210"/>
      <c r="M474" s="211"/>
      <c r="N474" s="212"/>
      <c r="O474" s="212"/>
      <c r="P474" s="213">
        <f>SUM(P475:P493)</f>
        <v>0</v>
      </c>
      <c r="Q474" s="212"/>
      <c r="R474" s="213">
        <f>SUM(R475:R493)</f>
        <v>0</v>
      </c>
      <c r="S474" s="212"/>
      <c r="T474" s="214">
        <f>SUM(T475:T493)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5" t="s">
        <v>88</v>
      </c>
      <c r="AT474" s="216" t="s">
        <v>79</v>
      </c>
      <c r="AU474" s="216" t="s">
        <v>88</v>
      </c>
      <c r="AY474" s="215" t="s">
        <v>143</v>
      </c>
      <c r="BK474" s="217">
        <f>SUM(BK475:BK493)</f>
        <v>0</v>
      </c>
    </row>
    <row r="475" s="2" customFormat="1" ht="44.25" customHeight="1">
      <c r="A475" s="39"/>
      <c r="B475" s="40"/>
      <c r="C475" s="220" t="s">
        <v>495</v>
      </c>
      <c r="D475" s="220" t="s">
        <v>145</v>
      </c>
      <c r="E475" s="221" t="s">
        <v>496</v>
      </c>
      <c r="F475" s="222" t="s">
        <v>497</v>
      </c>
      <c r="G475" s="223" t="s">
        <v>99</v>
      </c>
      <c r="H475" s="224">
        <v>0.245</v>
      </c>
      <c r="I475" s="225"/>
      <c r="J475" s="226">
        <f>ROUND(I475*H475,2)</f>
        <v>0</v>
      </c>
      <c r="K475" s="222" t="s">
        <v>149</v>
      </c>
      <c r="L475" s="45"/>
      <c r="M475" s="227" t="s">
        <v>1</v>
      </c>
      <c r="N475" s="228" t="s">
        <v>45</v>
      </c>
      <c r="O475" s="92"/>
      <c r="P475" s="229">
        <f>O475*H475</f>
        <v>0</v>
      </c>
      <c r="Q475" s="229">
        <v>0</v>
      </c>
      <c r="R475" s="229">
        <f>Q475*H475</f>
        <v>0</v>
      </c>
      <c r="S475" s="229">
        <v>0</v>
      </c>
      <c r="T475" s="230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1" t="s">
        <v>150</v>
      </c>
      <c r="AT475" s="231" t="s">
        <v>145</v>
      </c>
      <c r="AU475" s="231" t="s">
        <v>90</v>
      </c>
      <c r="AY475" s="18" t="s">
        <v>143</v>
      </c>
      <c r="BE475" s="232">
        <f>IF(N475="základní",J475,0)</f>
        <v>0</v>
      </c>
      <c r="BF475" s="232">
        <f>IF(N475="snížená",J475,0)</f>
        <v>0</v>
      </c>
      <c r="BG475" s="232">
        <f>IF(N475="zákl. přenesená",J475,0)</f>
        <v>0</v>
      </c>
      <c r="BH475" s="232">
        <f>IF(N475="sníž. přenesená",J475,0)</f>
        <v>0</v>
      </c>
      <c r="BI475" s="232">
        <f>IF(N475="nulová",J475,0)</f>
        <v>0</v>
      </c>
      <c r="BJ475" s="18" t="s">
        <v>88</v>
      </c>
      <c r="BK475" s="232">
        <f>ROUND(I475*H475,2)</f>
        <v>0</v>
      </c>
      <c r="BL475" s="18" t="s">
        <v>150</v>
      </c>
      <c r="BM475" s="231" t="s">
        <v>498</v>
      </c>
    </row>
    <row r="476" s="2" customFormat="1">
      <c r="A476" s="39"/>
      <c r="B476" s="40"/>
      <c r="C476" s="41"/>
      <c r="D476" s="233" t="s">
        <v>152</v>
      </c>
      <c r="E476" s="41"/>
      <c r="F476" s="234" t="s">
        <v>499</v>
      </c>
      <c r="G476" s="41"/>
      <c r="H476" s="41"/>
      <c r="I476" s="235"/>
      <c r="J476" s="41"/>
      <c r="K476" s="41"/>
      <c r="L476" s="45"/>
      <c r="M476" s="236"/>
      <c r="N476" s="237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152</v>
      </c>
      <c r="AU476" s="18" t="s">
        <v>90</v>
      </c>
    </row>
    <row r="477" s="13" customFormat="1">
      <c r="A477" s="13"/>
      <c r="B477" s="238"/>
      <c r="C477" s="239"/>
      <c r="D477" s="233" t="s">
        <v>154</v>
      </c>
      <c r="E477" s="240" t="s">
        <v>1</v>
      </c>
      <c r="F477" s="241" t="s">
        <v>500</v>
      </c>
      <c r="G477" s="239"/>
      <c r="H477" s="242">
        <v>0.245</v>
      </c>
      <c r="I477" s="243"/>
      <c r="J477" s="239"/>
      <c r="K477" s="239"/>
      <c r="L477" s="244"/>
      <c r="M477" s="245"/>
      <c r="N477" s="246"/>
      <c r="O477" s="246"/>
      <c r="P477" s="246"/>
      <c r="Q477" s="246"/>
      <c r="R477" s="246"/>
      <c r="S477" s="246"/>
      <c r="T477" s="247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8" t="s">
        <v>154</v>
      </c>
      <c r="AU477" s="248" t="s">
        <v>90</v>
      </c>
      <c r="AV477" s="13" t="s">
        <v>90</v>
      </c>
      <c r="AW477" s="13" t="s">
        <v>36</v>
      </c>
      <c r="AX477" s="13" t="s">
        <v>88</v>
      </c>
      <c r="AY477" s="248" t="s">
        <v>143</v>
      </c>
    </row>
    <row r="478" s="2" customFormat="1" ht="44.25" customHeight="1">
      <c r="A478" s="39"/>
      <c r="B478" s="40"/>
      <c r="C478" s="220" t="s">
        <v>501</v>
      </c>
      <c r="D478" s="220" t="s">
        <v>145</v>
      </c>
      <c r="E478" s="221" t="s">
        <v>502</v>
      </c>
      <c r="F478" s="222" t="s">
        <v>497</v>
      </c>
      <c r="G478" s="223" t="s">
        <v>99</v>
      </c>
      <c r="H478" s="224">
        <v>6.9630000000000001</v>
      </c>
      <c r="I478" s="225"/>
      <c r="J478" s="226">
        <f>ROUND(I478*H478,2)</f>
        <v>0</v>
      </c>
      <c r="K478" s="222" t="s">
        <v>1</v>
      </c>
      <c r="L478" s="45"/>
      <c r="M478" s="227" t="s">
        <v>1</v>
      </c>
      <c r="N478" s="228" t="s">
        <v>45</v>
      </c>
      <c r="O478" s="92"/>
      <c r="P478" s="229">
        <f>O478*H478</f>
        <v>0</v>
      </c>
      <c r="Q478" s="229">
        <v>0</v>
      </c>
      <c r="R478" s="229">
        <f>Q478*H478</f>
        <v>0</v>
      </c>
      <c r="S478" s="229">
        <v>0</v>
      </c>
      <c r="T478" s="230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1" t="s">
        <v>150</v>
      </c>
      <c r="AT478" s="231" t="s">
        <v>145</v>
      </c>
      <c r="AU478" s="231" t="s">
        <v>90</v>
      </c>
      <c r="AY478" s="18" t="s">
        <v>143</v>
      </c>
      <c r="BE478" s="232">
        <f>IF(N478="základní",J478,0)</f>
        <v>0</v>
      </c>
      <c r="BF478" s="232">
        <f>IF(N478="snížená",J478,0)</f>
        <v>0</v>
      </c>
      <c r="BG478" s="232">
        <f>IF(N478="zákl. přenesená",J478,0)</f>
        <v>0</v>
      </c>
      <c r="BH478" s="232">
        <f>IF(N478="sníž. přenesená",J478,0)</f>
        <v>0</v>
      </c>
      <c r="BI478" s="232">
        <f>IF(N478="nulová",J478,0)</f>
        <v>0</v>
      </c>
      <c r="BJ478" s="18" t="s">
        <v>88</v>
      </c>
      <c r="BK478" s="232">
        <f>ROUND(I478*H478,2)</f>
        <v>0</v>
      </c>
      <c r="BL478" s="18" t="s">
        <v>150</v>
      </c>
      <c r="BM478" s="231" t="s">
        <v>503</v>
      </c>
    </row>
    <row r="479" s="2" customFormat="1">
      <c r="A479" s="39"/>
      <c r="B479" s="40"/>
      <c r="C479" s="41"/>
      <c r="D479" s="233" t="s">
        <v>152</v>
      </c>
      <c r="E479" s="41"/>
      <c r="F479" s="234" t="s">
        <v>499</v>
      </c>
      <c r="G479" s="41"/>
      <c r="H479" s="41"/>
      <c r="I479" s="235"/>
      <c r="J479" s="41"/>
      <c r="K479" s="41"/>
      <c r="L479" s="45"/>
      <c r="M479" s="236"/>
      <c r="N479" s="237"/>
      <c r="O479" s="92"/>
      <c r="P479" s="92"/>
      <c r="Q479" s="92"/>
      <c r="R479" s="92"/>
      <c r="S479" s="92"/>
      <c r="T479" s="93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152</v>
      </c>
      <c r="AU479" s="18" t="s">
        <v>90</v>
      </c>
    </row>
    <row r="480" s="14" customFormat="1">
      <c r="A480" s="14"/>
      <c r="B480" s="249"/>
      <c r="C480" s="250"/>
      <c r="D480" s="233" t="s">
        <v>154</v>
      </c>
      <c r="E480" s="251" t="s">
        <v>1</v>
      </c>
      <c r="F480" s="252" t="s">
        <v>253</v>
      </c>
      <c r="G480" s="250"/>
      <c r="H480" s="251" t="s">
        <v>1</v>
      </c>
      <c r="I480" s="253"/>
      <c r="J480" s="250"/>
      <c r="K480" s="250"/>
      <c r="L480" s="254"/>
      <c r="M480" s="255"/>
      <c r="N480" s="256"/>
      <c r="O480" s="256"/>
      <c r="P480" s="256"/>
      <c r="Q480" s="256"/>
      <c r="R480" s="256"/>
      <c r="S480" s="256"/>
      <c r="T480" s="257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8" t="s">
        <v>154</v>
      </c>
      <c r="AU480" s="258" t="s">
        <v>90</v>
      </c>
      <c r="AV480" s="14" t="s">
        <v>88</v>
      </c>
      <c r="AW480" s="14" t="s">
        <v>36</v>
      </c>
      <c r="AX480" s="14" t="s">
        <v>80</v>
      </c>
      <c r="AY480" s="258" t="s">
        <v>143</v>
      </c>
    </row>
    <row r="481" s="13" customFormat="1">
      <c r="A481" s="13"/>
      <c r="B481" s="238"/>
      <c r="C481" s="239"/>
      <c r="D481" s="233" t="s">
        <v>154</v>
      </c>
      <c r="E481" s="240" t="s">
        <v>1</v>
      </c>
      <c r="F481" s="241" t="s">
        <v>504</v>
      </c>
      <c r="G481" s="239"/>
      <c r="H481" s="242">
        <v>6.9630000000000001</v>
      </c>
      <c r="I481" s="243"/>
      <c r="J481" s="239"/>
      <c r="K481" s="239"/>
      <c r="L481" s="244"/>
      <c r="M481" s="245"/>
      <c r="N481" s="246"/>
      <c r="O481" s="246"/>
      <c r="P481" s="246"/>
      <c r="Q481" s="246"/>
      <c r="R481" s="246"/>
      <c r="S481" s="246"/>
      <c r="T481" s="247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8" t="s">
        <v>154</v>
      </c>
      <c r="AU481" s="248" t="s">
        <v>90</v>
      </c>
      <c r="AV481" s="13" t="s">
        <v>90</v>
      </c>
      <c r="AW481" s="13" t="s">
        <v>36</v>
      </c>
      <c r="AX481" s="13" t="s">
        <v>88</v>
      </c>
      <c r="AY481" s="248" t="s">
        <v>143</v>
      </c>
    </row>
    <row r="482" s="2" customFormat="1" ht="24.15" customHeight="1">
      <c r="A482" s="39"/>
      <c r="B482" s="40"/>
      <c r="C482" s="220" t="s">
        <v>505</v>
      </c>
      <c r="D482" s="220" t="s">
        <v>145</v>
      </c>
      <c r="E482" s="221" t="s">
        <v>506</v>
      </c>
      <c r="F482" s="222" t="s">
        <v>507</v>
      </c>
      <c r="G482" s="223" t="s">
        <v>99</v>
      </c>
      <c r="H482" s="224">
        <v>7.2080000000000002</v>
      </c>
      <c r="I482" s="225"/>
      <c r="J482" s="226">
        <f>ROUND(I482*H482,2)</f>
        <v>0</v>
      </c>
      <c r="K482" s="222" t="s">
        <v>149</v>
      </c>
      <c r="L482" s="45"/>
      <c r="M482" s="227" t="s">
        <v>1</v>
      </c>
      <c r="N482" s="228" t="s">
        <v>45</v>
      </c>
      <c r="O482" s="92"/>
      <c r="P482" s="229">
        <f>O482*H482</f>
        <v>0</v>
      </c>
      <c r="Q482" s="229">
        <v>0</v>
      </c>
      <c r="R482" s="229">
        <f>Q482*H482</f>
        <v>0</v>
      </c>
      <c r="S482" s="229">
        <v>0</v>
      </c>
      <c r="T482" s="230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1" t="s">
        <v>150</v>
      </c>
      <c r="AT482" s="231" t="s">
        <v>145</v>
      </c>
      <c r="AU482" s="231" t="s">
        <v>90</v>
      </c>
      <c r="AY482" s="18" t="s">
        <v>143</v>
      </c>
      <c r="BE482" s="232">
        <f>IF(N482="základní",J482,0)</f>
        <v>0</v>
      </c>
      <c r="BF482" s="232">
        <f>IF(N482="snížená",J482,0)</f>
        <v>0</v>
      </c>
      <c r="BG482" s="232">
        <f>IF(N482="zákl. přenesená",J482,0)</f>
        <v>0</v>
      </c>
      <c r="BH482" s="232">
        <f>IF(N482="sníž. přenesená",J482,0)</f>
        <v>0</v>
      </c>
      <c r="BI482" s="232">
        <f>IF(N482="nulová",J482,0)</f>
        <v>0</v>
      </c>
      <c r="BJ482" s="18" t="s">
        <v>88</v>
      </c>
      <c r="BK482" s="232">
        <f>ROUND(I482*H482,2)</f>
        <v>0</v>
      </c>
      <c r="BL482" s="18" t="s">
        <v>150</v>
      </c>
      <c r="BM482" s="231" t="s">
        <v>508</v>
      </c>
    </row>
    <row r="483" s="2" customFormat="1">
      <c r="A483" s="39"/>
      <c r="B483" s="40"/>
      <c r="C483" s="41"/>
      <c r="D483" s="233" t="s">
        <v>152</v>
      </c>
      <c r="E483" s="41"/>
      <c r="F483" s="234" t="s">
        <v>509</v>
      </c>
      <c r="G483" s="41"/>
      <c r="H483" s="41"/>
      <c r="I483" s="235"/>
      <c r="J483" s="41"/>
      <c r="K483" s="41"/>
      <c r="L483" s="45"/>
      <c r="M483" s="236"/>
      <c r="N483" s="237"/>
      <c r="O483" s="92"/>
      <c r="P483" s="92"/>
      <c r="Q483" s="92"/>
      <c r="R483" s="92"/>
      <c r="S483" s="92"/>
      <c r="T483" s="93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152</v>
      </c>
      <c r="AU483" s="18" t="s">
        <v>90</v>
      </c>
    </row>
    <row r="484" s="14" customFormat="1">
      <c r="A484" s="14"/>
      <c r="B484" s="249"/>
      <c r="C484" s="250"/>
      <c r="D484" s="233" t="s">
        <v>154</v>
      </c>
      <c r="E484" s="251" t="s">
        <v>1</v>
      </c>
      <c r="F484" s="252" t="s">
        <v>510</v>
      </c>
      <c r="G484" s="250"/>
      <c r="H484" s="251" t="s">
        <v>1</v>
      </c>
      <c r="I484" s="253"/>
      <c r="J484" s="250"/>
      <c r="K484" s="250"/>
      <c r="L484" s="254"/>
      <c r="M484" s="255"/>
      <c r="N484" s="256"/>
      <c r="O484" s="256"/>
      <c r="P484" s="256"/>
      <c r="Q484" s="256"/>
      <c r="R484" s="256"/>
      <c r="S484" s="256"/>
      <c r="T484" s="257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8" t="s">
        <v>154</v>
      </c>
      <c r="AU484" s="258" t="s">
        <v>90</v>
      </c>
      <c r="AV484" s="14" t="s">
        <v>88</v>
      </c>
      <c r="AW484" s="14" t="s">
        <v>36</v>
      </c>
      <c r="AX484" s="14" t="s">
        <v>80</v>
      </c>
      <c r="AY484" s="258" t="s">
        <v>143</v>
      </c>
    </row>
    <row r="485" s="13" customFormat="1">
      <c r="A485" s="13"/>
      <c r="B485" s="238"/>
      <c r="C485" s="239"/>
      <c r="D485" s="233" t="s">
        <v>154</v>
      </c>
      <c r="E485" s="240" t="s">
        <v>1</v>
      </c>
      <c r="F485" s="241" t="s">
        <v>504</v>
      </c>
      <c r="G485" s="239"/>
      <c r="H485" s="242">
        <v>6.9630000000000001</v>
      </c>
      <c r="I485" s="243"/>
      <c r="J485" s="239"/>
      <c r="K485" s="239"/>
      <c r="L485" s="244"/>
      <c r="M485" s="245"/>
      <c r="N485" s="246"/>
      <c r="O485" s="246"/>
      <c r="P485" s="246"/>
      <c r="Q485" s="246"/>
      <c r="R485" s="246"/>
      <c r="S485" s="246"/>
      <c r="T485" s="247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8" t="s">
        <v>154</v>
      </c>
      <c r="AU485" s="248" t="s">
        <v>90</v>
      </c>
      <c r="AV485" s="13" t="s">
        <v>90</v>
      </c>
      <c r="AW485" s="13" t="s">
        <v>36</v>
      </c>
      <c r="AX485" s="13" t="s">
        <v>80</v>
      </c>
      <c r="AY485" s="248" t="s">
        <v>143</v>
      </c>
    </row>
    <row r="486" s="13" customFormat="1">
      <c r="A486" s="13"/>
      <c r="B486" s="238"/>
      <c r="C486" s="239"/>
      <c r="D486" s="233" t="s">
        <v>154</v>
      </c>
      <c r="E486" s="240" t="s">
        <v>1</v>
      </c>
      <c r="F486" s="241" t="s">
        <v>500</v>
      </c>
      <c r="G486" s="239"/>
      <c r="H486" s="242">
        <v>0.245</v>
      </c>
      <c r="I486" s="243"/>
      <c r="J486" s="239"/>
      <c r="K486" s="239"/>
      <c r="L486" s="244"/>
      <c r="M486" s="245"/>
      <c r="N486" s="246"/>
      <c r="O486" s="246"/>
      <c r="P486" s="246"/>
      <c r="Q486" s="246"/>
      <c r="R486" s="246"/>
      <c r="S486" s="246"/>
      <c r="T486" s="247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8" t="s">
        <v>154</v>
      </c>
      <c r="AU486" s="248" t="s">
        <v>90</v>
      </c>
      <c r="AV486" s="13" t="s">
        <v>90</v>
      </c>
      <c r="AW486" s="13" t="s">
        <v>36</v>
      </c>
      <c r="AX486" s="13" t="s">
        <v>80</v>
      </c>
      <c r="AY486" s="248" t="s">
        <v>143</v>
      </c>
    </row>
    <row r="487" s="15" customFormat="1">
      <c r="A487" s="15"/>
      <c r="B487" s="259"/>
      <c r="C487" s="260"/>
      <c r="D487" s="233" t="s">
        <v>154</v>
      </c>
      <c r="E487" s="261" t="s">
        <v>1</v>
      </c>
      <c r="F487" s="262" t="s">
        <v>209</v>
      </c>
      <c r="G487" s="260"/>
      <c r="H487" s="263">
        <v>7.2080000000000002</v>
      </c>
      <c r="I487" s="264"/>
      <c r="J487" s="260"/>
      <c r="K487" s="260"/>
      <c r="L487" s="265"/>
      <c r="M487" s="266"/>
      <c r="N487" s="267"/>
      <c r="O487" s="267"/>
      <c r="P487" s="267"/>
      <c r="Q487" s="267"/>
      <c r="R487" s="267"/>
      <c r="S487" s="267"/>
      <c r="T487" s="268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9" t="s">
        <v>154</v>
      </c>
      <c r="AU487" s="269" t="s">
        <v>90</v>
      </c>
      <c r="AV487" s="15" t="s">
        <v>150</v>
      </c>
      <c r="AW487" s="15" t="s">
        <v>36</v>
      </c>
      <c r="AX487" s="15" t="s">
        <v>88</v>
      </c>
      <c r="AY487" s="269" t="s">
        <v>143</v>
      </c>
    </row>
    <row r="488" s="2" customFormat="1" ht="24.15" customHeight="1">
      <c r="A488" s="39"/>
      <c r="B488" s="40"/>
      <c r="C488" s="220" t="s">
        <v>511</v>
      </c>
      <c r="D488" s="220" t="s">
        <v>145</v>
      </c>
      <c r="E488" s="221" t="s">
        <v>512</v>
      </c>
      <c r="F488" s="222" t="s">
        <v>513</v>
      </c>
      <c r="G488" s="223" t="s">
        <v>99</v>
      </c>
      <c r="H488" s="224">
        <v>72.075999999999993</v>
      </c>
      <c r="I488" s="225"/>
      <c r="J488" s="226">
        <f>ROUND(I488*H488,2)</f>
        <v>0</v>
      </c>
      <c r="K488" s="222" t="s">
        <v>149</v>
      </c>
      <c r="L488" s="45"/>
      <c r="M488" s="227" t="s">
        <v>1</v>
      </c>
      <c r="N488" s="228" t="s">
        <v>45</v>
      </c>
      <c r="O488" s="92"/>
      <c r="P488" s="229">
        <f>O488*H488</f>
        <v>0</v>
      </c>
      <c r="Q488" s="229">
        <v>0</v>
      </c>
      <c r="R488" s="229">
        <f>Q488*H488</f>
        <v>0</v>
      </c>
      <c r="S488" s="229">
        <v>0</v>
      </c>
      <c r="T488" s="230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1" t="s">
        <v>150</v>
      </c>
      <c r="AT488" s="231" t="s">
        <v>145</v>
      </c>
      <c r="AU488" s="231" t="s">
        <v>90</v>
      </c>
      <c r="AY488" s="18" t="s">
        <v>143</v>
      </c>
      <c r="BE488" s="232">
        <f>IF(N488="základní",J488,0)</f>
        <v>0</v>
      </c>
      <c r="BF488" s="232">
        <f>IF(N488="snížená",J488,0)</f>
        <v>0</v>
      </c>
      <c r="BG488" s="232">
        <f>IF(N488="zákl. přenesená",J488,0)</f>
        <v>0</v>
      </c>
      <c r="BH488" s="232">
        <f>IF(N488="sníž. přenesená",J488,0)</f>
        <v>0</v>
      </c>
      <c r="BI488" s="232">
        <f>IF(N488="nulová",J488,0)</f>
        <v>0</v>
      </c>
      <c r="BJ488" s="18" t="s">
        <v>88</v>
      </c>
      <c r="BK488" s="232">
        <f>ROUND(I488*H488,2)</f>
        <v>0</v>
      </c>
      <c r="BL488" s="18" t="s">
        <v>150</v>
      </c>
      <c r="BM488" s="231" t="s">
        <v>514</v>
      </c>
    </row>
    <row r="489" s="2" customFormat="1">
      <c r="A489" s="39"/>
      <c r="B489" s="40"/>
      <c r="C489" s="41"/>
      <c r="D489" s="233" t="s">
        <v>152</v>
      </c>
      <c r="E489" s="41"/>
      <c r="F489" s="234" t="s">
        <v>515</v>
      </c>
      <c r="G489" s="41"/>
      <c r="H489" s="41"/>
      <c r="I489" s="235"/>
      <c r="J489" s="41"/>
      <c r="K489" s="41"/>
      <c r="L489" s="45"/>
      <c r="M489" s="236"/>
      <c r="N489" s="237"/>
      <c r="O489" s="92"/>
      <c r="P489" s="92"/>
      <c r="Q489" s="92"/>
      <c r="R489" s="92"/>
      <c r="S489" s="92"/>
      <c r="T489" s="93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152</v>
      </c>
      <c r="AU489" s="18" t="s">
        <v>90</v>
      </c>
    </row>
    <row r="490" s="14" customFormat="1">
      <c r="A490" s="14"/>
      <c r="B490" s="249"/>
      <c r="C490" s="250"/>
      <c r="D490" s="233" t="s">
        <v>154</v>
      </c>
      <c r="E490" s="251" t="s">
        <v>1</v>
      </c>
      <c r="F490" s="252" t="s">
        <v>516</v>
      </c>
      <c r="G490" s="250"/>
      <c r="H490" s="251" t="s">
        <v>1</v>
      </c>
      <c r="I490" s="253"/>
      <c r="J490" s="250"/>
      <c r="K490" s="250"/>
      <c r="L490" s="254"/>
      <c r="M490" s="255"/>
      <c r="N490" s="256"/>
      <c r="O490" s="256"/>
      <c r="P490" s="256"/>
      <c r="Q490" s="256"/>
      <c r="R490" s="256"/>
      <c r="S490" s="256"/>
      <c r="T490" s="257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8" t="s">
        <v>154</v>
      </c>
      <c r="AU490" s="258" t="s">
        <v>90</v>
      </c>
      <c r="AV490" s="14" t="s">
        <v>88</v>
      </c>
      <c r="AW490" s="14" t="s">
        <v>36</v>
      </c>
      <c r="AX490" s="14" t="s">
        <v>80</v>
      </c>
      <c r="AY490" s="258" t="s">
        <v>143</v>
      </c>
    </row>
    <row r="491" s="13" customFormat="1">
      <c r="A491" s="13"/>
      <c r="B491" s="238"/>
      <c r="C491" s="239"/>
      <c r="D491" s="233" t="s">
        <v>154</v>
      </c>
      <c r="E491" s="240" t="s">
        <v>1</v>
      </c>
      <c r="F491" s="241" t="s">
        <v>517</v>
      </c>
      <c r="G491" s="239"/>
      <c r="H491" s="242">
        <v>69.626000000000005</v>
      </c>
      <c r="I491" s="243"/>
      <c r="J491" s="239"/>
      <c r="K491" s="239"/>
      <c r="L491" s="244"/>
      <c r="M491" s="245"/>
      <c r="N491" s="246"/>
      <c r="O491" s="246"/>
      <c r="P491" s="246"/>
      <c r="Q491" s="246"/>
      <c r="R491" s="246"/>
      <c r="S491" s="246"/>
      <c r="T491" s="247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8" t="s">
        <v>154</v>
      </c>
      <c r="AU491" s="248" t="s">
        <v>90</v>
      </c>
      <c r="AV491" s="13" t="s">
        <v>90</v>
      </c>
      <c r="AW491" s="13" t="s">
        <v>36</v>
      </c>
      <c r="AX491" s="13" t="s">
        <v>80</v>
      </c>
      <c r="AY491" s="248" t="s">
        <v>143</v>
      </c>
    </row>
    <row r="492" s="13" customFormat="1">
      <c r="A492" s="13"/>
      <c r="B492" s="238"/>
      <c r="C492" s="239"/>
      <c r="D492" s="233" t="s">
        <v>154</v>
      </c>
      <c r="E492" s="240" t="s">
        <v>1</v>
      </c>
      <c r="F492" s="241" t="s">
        <v>518</v>
      </c>
      <c r="G492" s="239"/>
      <c r="H492" s="242">
        <v>2.4500000000000002</v>
      </c>
      <c r="I492" s="243"/>
      <c r="J492" s="239"/>
      <c r="K492" s="239"/>
      <c r="L492" s="244"/>
      <c r="M492" s="245"/>
      <c r="N492" s="246"/>
      <c r="O492" s="246"/>
      <c r="P492" s="246"/>
      <c r="Q492" s="246"/>
      <c r="R492" s="246"/>
      <c r="S492" s="246"/>
      <c r="T492" s="247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8" t="s">
        <v>154</v>
      </c>
      <c r="AU492" s="248" t="s">
        <v>90</v>
      </c>
      <c r="AV492" s="13" t="s">
        <v>90</v>
      </c>
      <c r="AW492" s="13" t="s">
        <v>36</v>
      </c>
      <c r="AX492" s="13" t="s">
        <v>80</v>
      </c>
      <c r="AY492" s="248" t="s">
        <v>143</v>
      </c>
    </row>
    <row r="493" s="15" customFormat="1">
      <c r="A493" s="15"/>
      <c r="B493" s="259"/>
      <c r="C493" s="260"/>
      <c r="D493" s="233" t="s">
        <v>154</v>
      </c>
      <c r="E493" s="261" t="s">
        <v>1</v>
      </c>
      <c r="F493" s="262" t="s">
        <v>209</v>
      </c>
      <c r="G493" s="260"/>
      <c r="H493" s="263">
        <v>72.075999999999993</v>
      </c>
      <c r="I493" s="264"/>
      <c r="J493" s="260"/>
      <c r="K493" s="260"/>
      <c r="L493" s="265"/>
      <c r="M493" s="266"/>
      <c r="N493" s="267"/>
      <c r="O493" s="267"/>
      <c r="P493" s="267"/>
      <c r="Q493" s="267"/>
      <c r="R493" s="267"/>
      <c r="S493" s="267"/>
      <c r="T493" s="268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69" t="s">
        <v>154</v>
      </c>
      <c r="AU493" s="269" t="s">
        <v>90</v>
      </c>
      <c r="AV493" s="15" t="s">
        <v>150</v>
      </c>
      <c r="AW493" s="15" t="s">
        <v>36</v>
      </c>
      <c r="AX493" s="15" t="s">
        <v>88</v>
      </c>
      <c r="AY493" s="269" t="s">
        <v>143</v>
      </c>
    </row>
    <row r="494" s="12" customFormat="1" ht="22.8" customHeight="1">
      <c r="A494" s="12"/>
      <c r="B494" s="204"/>
      <c r="C494" s="205"/>
      <c r="D494" s="206" t="s">
        <v>79</v>
      </c>
      <c r="E494" s="218" t="s">
        <v>519</v>
      </c>
      <c r="F494" s="218" t="s">
        <v>520</v>
      </c>
      <c r="G494" s="205"/>
      <c r="H494" s="205"/>
      <c r="I494" s="208"/>
      <c r="J494" s="219">
        <f>BK494</f>
        <v>0</v>
      </c>
      <c r="K494" s="205"/>
      <c r="L494" s="210"/>
      <c r="M494" s="211"/>
      <c r="N494" s="212"/>
      <c r="O494" s="212"/>
      <c r="P494" s="213">
        <f>SUM(P495:P496)</f>
        <v>0</v>
      </c>
      <c r="Q494" s="212"/>
      <c r="R494" s="213">
        <f>SUM(R495:R496)</f>
        <v>0</v>
      </c>
      <c r="S494" s="212"/>
      <c r="T494" s="214">
        <f>SUM(T495:T496)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15" t="s">
        <v>88</v>
      </c>
      <c r="AT494" s="216" t="s">
        <v>79</v>
      </c>
      <c r="AU494" s="216" t="s">
        <v>88</v>
      </c>
      <c r="AY494" s="215" t="s">
        <v>143</v>
      </c>
      <c r="BK494" s="217">
        <f>SUM(BK495:BK496)</f>
        <v>0</v>
      </c>
    </row>
    <row r="495" s="2" customFormat="1" ht="16.5" customHeight="1">
      <c r="A495" s="39"/>
      <c r="B495" s="40"/>
      <c r="C495" s="220" t="s">
        <v>521</v>
      </c>
      <c r="D495" s="220" t="s">
        <v>145</v>
      </c>
      <c r="E495" s="221" t="s">
        <v>522</v>
      </c>
      <c r="F495" s="222" t="s">
        <v>523</v>
      </c>
      <c r="G495" s="223" t="s">
        <v>99</v>
      </c>
      <c r="H495" s="224">
        <v>369.11500000000001</v>
      </c>
      <c r="I495" s="225"/>
      <c r="J495" s="226">
        <f>ROUND(I495*H495,2)</f>
        <v>0</v>
      </c>
      <c r="K495" s="222" t="s">
        <v>149</v>
      </c>
      <c r="L495" s="45"/>
      <c r="M495" s="227" t="s">
        <v>1</v>
      </c>
      <c r="N495" s="228" t="s">
        <v>45</v>
      </c>
      <c r="O495" s="92"/>
      <c r="P495" s="229">
        <f>O495*H495</f>
        <v>0</v>
      </c>
      <c r="Q495" s="229">
        <v>0</v>
      </c>
      <c r="R495" s="229">
        <f>Q495*H495</f>
        <v>0</v>
      </c>
      <c r="S495" s="229">
        <v>0</v>
      </c>
      <c r="T495" s="230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1" t="s">
        <v>150</v>
      </c>
      <c r="AT495" s="231" t="s">
        <v>145</v>
      </c>
      <c r="AU495" s="231" t="s">
        <v>90</v>
      </c>
      <c r="AY495" s="18" t="s">
        <v>143</v>
      </c>
      <c r="BE495" s="232">
        <f>IF(N495="základní",J495,0)</f>
        <v>0</v>
      </c>
      <c r="BF495" s="232">
        <f>IF(N495="snížená",J495,0)</f>
        <v>0</v>
      </c>
      <c r="BG495" s="232">
        <f>IF(N495="zákl. přenesená",J495,0)</f>
        <v>0</v>
      </c>
      <c r="BH495" s="232">
        <f>IF(N495="sníž. přenesená",J495,0)</f>
        <v>0</v>
      </c>
      <c r="BI495" s="232">
        <f>IF(N495="nulová",J495,0)</f>
        <v>0</v>
      </c>
      <c r="BJ495" s="18" t="s">
        <v>88</v>
      </c>
      <c r="BK495" s="232">
        <f>ROUND(I495*H495,2)</f>
        <v>0</v>
      </c>
      <c r="BL495" s="18" t="s">
        <v>150</v>
      </c>
      <c r="BM495" s="231" t="s">
        <v>524</v>
      </c>
    </row>
    <row r="496" s="2" customFormat="1">
      <c r="A496" s="39"/>
      <c r="B496" s="40"/>
      <c r="C496" s="41"/>
      <c r="D496" s="233" t="s">
        <v>152</v>
      </c>
      <c r="E496" s="41"/>
      <c r="F496" s="234" t="s">
        <v>525</v>
      </c>
      <c r="G496" s="41"/>
      <c r="H496" s="41"/>
      <c r="I496" s="235"/>
      <c r="J496" s="41"/>
      <c r="K496" s="41"/>
      <c r="L496" s="45"/>
      <c r="M496" s="295"/>
      <c r="N496" s="296"/>
      <c r="O496" s="297"/>
      <c r="P496" s="297"/>
      <c r="Q496" s="297"/>
      <c r="R496" s="297"/>
      <c r="S496" s="297"/>
      <c r="T496" s="298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152</v>
      </c>
      <c r="AU496" s="18" t="s">
        <v>90</v>
      </c>
    </row>
    <row r="497" s="2" customFormat="1" ht="6.96" customHeight="1">
      <c r="A497" s="39"/>
      <c r="B497" s="67"/>
      <c r="C497" s="68"/>
      <c r="D497" s="68"/>
      <c r="E497" s="68"/>
      <c r="F497" s="68"/>
      <c r="G497" s="68"/>
      <c r="H497" s="68"/>
      <c r="I497" s="68"/>
      <c r="J497" s="68"/>
      <c r="K497" s="68"/>
      <c r="L497" s="45"/>
      <c r="M497" s="39"/>
      <c r="O497" s="39"/>
      <c r="P497" s="39"/>
      <c r="Q497" s="39"/>
      <c r="R497" s="39"/>
      <c r="S497" s="39"/>
      <c r="T497" s="39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</row>
  </sheetData>
  <sheetProtection sheet="1" autoFilter="0" formatColumns="0" formatRows="0" objects="1" scenarios="1" spinCount="100000" saltValue="NBSazm/b7FnSD3S8qb+K6w5KNGChfTQjUuUCoMQsolHrNqtl6Tj/mZm1ru5XvXCmlG86AhCPBUWmI5DYTpuEfg==" hashValue="6L+iKakA2HvfpZiMCIELUvaVI1T3B0h1Gngg5U07uFs07944K1B6XbMUNLiQ5M8xkucawkjpNMoJ8j9xJQyi/g==" algorithmName="SHA-512" password="CC35"/>
  <autoFilter ref="C123:K49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  <c r="AZ2" s="137" t="s">
        <v>526</v>
      </c>
      <c r="BA2" s="137" t="s">
        <v>527</v>
      </c>
      <c r="BB2" s="137" t="s">
        <v>1</v>
      </c>
      <c r="BC2" s="137" t="s">
        <v>528</v>
      </c>
      <c r="BD2" s="137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90</v>
      </c>
      <c r="AZ3" s="137" t="s">
        <v>101</v>
      </c>
      <c r="BA3" s="137" t="s">
        <v>102</v>
      </c>
      <c r="BB3" s="137" t="s">
        <v>1</v>
      </c>
      <c r="BC3" s="137" t="s">
        <v>529</v>
      </c>
      <c r="BD3" s="137" t="s">
        <v>90</v>
      </c>
    </row>
    <row r="4" s="1" customFormat="1" ht="24.96" customHeight="1">
      <c r="B4" s="21"/>
      <c r="D4" s="140" t="s">
        <v>104</v>
      </c>
      <c r="L4" s="21"/>
      <c r="M4" s="141" t="s">
        <v>10</v>
      </c>
      <c r="AT4" s="18" t="s">
        <v>4</v>
      </c>
      <c r="AZ4" s="137" t="s">
        <v>97</v>
      </c>
      <c r="BA4" s="137" t="s">
        <v>98</v>
      </c>
      <c r="BB4" s="137" t="s">
        <v>99</v>
      </c>
      <c r="BC4" s="137" t="s">
        <v>530</v>
      </c>
      <c r="BD4" s="137" t="s">
        <v>90</v>
      </c>
    </row>
    <row r="5" s="1" customFormat="1" ht="6.96" customHeight="1">
      <c r="B5" s="21"/>
      <c r="L5" s="21"/>
      <c r="AZ5" s="137" t="s">
        <v>531</v>
      </c>
      <c r="BA5" s="137" t="s">
        <v>1</v>
      </c>
      <c r="BB5" s="137" t="s">
        <v>1</v>
      </c>
      <c r="BC5" s="137" t="s">
        <v>532</v>
      </c>
      <c r="BD5" s="137" t="s">
        <v>90</v>
      </c>
    </row>
    <row r="6" s="1" customFormat="1" ht="12" customHeight="1">
      <c r="B6" s="21"/>
      <c r="D6" s="142" t="s">
        <v>16</v>
      </c>
      <c r="L6" s="21"/>
      <c r="AZ6" s="137" t="s">
        <v>533</v>
      </c>
      <c r="BA6" s="137" t="s">
        <v>534</v>
      </c>
      <c r="BB6" s="137" t="s">
        <v>107</v>
      </c>
      <c r="BC6" s="137" t="s">
        <v>530</v>
      </c>
      <c r="BD6" s="137" t="s">
        <v>90</v>
      </c>
    </row>
    <row r="7" s="1" customFormat="1" ht="16.5" customHeight="1">
      <c r="B7" s="21"/>
      <c r="E7" s="143" t="str">
        <f>'Rekapitulace stavby'!K6</f>
        <v>Senice - Ústí, Leskovec, ř. km 1,050 - 1,120 3,220 - 3,320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4" t="s">
        <v>535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536</v>
      </c>
      <c r="G12" s="39"/>
      <c r="H12" s="39"/>
      <c r="I12" s="142" t="s">
        <v>22</v>
      </c>
      <c r="J12" s="146" t="str">
        <f>'Rekapitulace stavby'!AN8</f>
        <v>16. 7. 2025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34</v>
      </c>
      <c r="F21" s="39"/>
      <c r="G21" s="39"/>
      <c r="H21" s="39"/>
      <c r="I21" s="142" t="s">
        <v>28</v>
      </c>
      <c r="J21" s="145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37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28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40</v>
      </c>
      <c r="E30" s="39"/>
      <c r="F30" s="39"/>
      <c r="G30" s="39"/>
      <c r="H30" s="39"/>
      <c r="I30" s="39"/>
      <c r="J30" s="153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42</v>
      </c>
      <c r="G32" s="39"/>
      <c r="H32" s="39"/>
      <c r="I32" s="154" t="s">
        <v>41</v>
      </c>
      <c r="J32" s="154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44</v>
      </c>
      <c r="E33" s="142" t="s">
        <v>45</v>
      </c>
      <c r="F33" s="156">
        <f>ROUND((SUM(BE120:BE283)),  2)</f>
        <v>0</v>
      </c>
      <c r="G33" s="39"/>
      <c r="H33" s="39"/>
      <c r="I33" s="157">
        <v>0.20999999999999999</v>
      </c>
      <c r="J33" s="156">
        <f>ROUND(((SUM(BE120:BE283))*I33),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46</v>
      </c>
      <c r="F34" s="156">
        <f>ROUND((SUM(BF120:BF283)),  2)</f>
        <v>0</v>
      </c>
      <c r="G34" s="39"/>
      <c r="H34" s="39"/>
      <c r="I34" s="157">
        <v>0.12</v>
      </c>
      <c r="J34" s="156">
        <f>ROUND(((SUM(BF120:BF283))*I34),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47</v>
      </c>
      <c r="F35" s="156">
        <f>ROUND((SUM(BG120:BG283)),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48</v>
      </c>
      <c r="F36" s="156">
        <f>ROUND((SUM(BH120:BH283)),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49</v>
      </c>
      <c r="F37" s="156">
        <f>ROUND((SUM(BI120:BI283)),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53</v>
      </c>
      <c r="E50" s="166"/>
      <c r="F50" s="166"/>
      <c r="G50" s="165" t="s">
        <v>54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55</v>
      </c>
      <c r="E61" s="168"/>
      <c r="F61" s="169" t="s">
        <v>56</v>
      </c>
      <c r="G61" s="167" t="s">
        <v>55</v>
      </c>
      <c r="H61" s="168"/>
      <c r="I61" s="168"/>
      <c r="J61" s="170" t="s">
        <v>56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57</v>
      </c>
      <c r="E65" s="171"/>
      <c r="F65" s="171"/>
      <c r="G65" s="165" t="s">
        <v>58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55</v>
      </c>
      <c r="E76" s="168"/>
      <c r="F76" s="169" t="s">
        <v>56</v>
      </c>
      <c r="G76" s="167" t="s">
        <v>55</v>
      </c>
      <c r="H76" s="168"/>
      <c r="I76" s="168"/>
      <c r="J76" s="170" t="s">
        <v>56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Senice - Ústí, Leskovec, ř. km 1,050 - 1,120 3,220 - 3,320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25 7029-2 - SO02 Oprava balvanitého skluzu a LB výtrž Leskovec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Leskovec</v>
      </c>
      <c r="G89" s="41"/>
      <c r="H89" s="41"/>
      <c r="I89" s="33" t="s">
        <v>22</v>
      </c>
      <c r="J89" s="80" t="str">
        <f>IF(J12="","",J12)</f>
        <v>16. 7. 2025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s.p.</v>
      </c>
      <c r="G91" s="41"/>
      <c r="H91" s="41"/>
      <c r="I91" s="33" t="s">
        <v>32</v>
      </c>
      <c r="J91" s="37" t="str">
        <f>E21</f>
        <v>GEOtest,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116</v>
      </c>
      <c r="D94" s="178"/>
      <c r="E94" s="178"/>
      <c r="F94" s="178"/>
      <c r="G94" s="178"/>
      <c r="H94" s="178"/>
      <c r="I94" s="178"/>
      <c r="J94" s="179" t="s">
        <v>117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118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119</v>
      </c>
    </row>
    <row r="97" s="9" customFormat="1" ht="24.96" customHeight="1">
      <c r="A97" s="9"/>
      <c r="B97" s="181"/>
      <c r="C97" s="182"/>
      <c r="D97" s="183" t="s">
        <v>120</v>
      </c>
      <c r="E97" s="184"/>
      <c r="F97" s="184"/>
      <c r="G97" s="184"/>
      <c r="H97" s="184"/>
      <c r="I97" s="184"/>
      <c r="J97" s="185">
        <f>J121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121</v>
      </c>
      <c r="E98" s="190"/>
      <c r="F98" s="190"/>
      <c r="G98" s="190"/>
      <c r="H98" s="190"/>
      <c r="I98" s="190"/>
      <c r="J98" s="191">
        <f>J122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123</v>
      </c>
      <c r="E99" s="190"/>
      <c r="F99" s="190"/>
      <c r="G99" s="190"/>
      <c r="H99" s="190"/>
      <c r="I99" s="190"/>
      <c r="J99" s="191">
        <f>J255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127</v>
      </c>
      <c r="E100" s="190"/>
      <c r="F100" s="190"/>
      <c r="G100" s="190"/>
      <c r="H100" s="190"/>
      <c r="I100" s="190"/>
      <c r="J100" s="191">
        <f>J281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128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6" t="str">
        <f>E7</f>
        <v>Senice - Ústí, Leskovec, ř. km 1,050 - 1,120 3,220 - 3,320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112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30" customHeight="1">
      <c r="A112" s="39"/>
      <c r="B112" s="40"/>
      <c r="C112" s="41"/>
      <c r="D112" s="41"/>
      <c r="E112" s="77" t="str">
        <f>E9</f>
        <v>25 7029-2 - SO02 Oprava balvanitého skluzu a LB výtrž Leskovec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Leskovec</v>
      </c>
      <c r="G114" s="41"/>
      <c r="H114" s="41"/>
      <c r="I114" s="33" t="s">
        <v>22</v>
      </c>
      <c r="J114" s="80" t="str">
        <f>IF(J12="","",J12)</f>
        <v>16. 7. 2025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>Povodí Moravy, s.p.</v>
      </c>
      <c r="G116" s="41"/>
      <c r="H116" s="41"/>
      <c r="I116" s="33" t="s">
        <v>32</v>
      </c>
      <c r="J116" s="37" t="str">
        <f>E21</f>
        <v>GEOtest, a.s.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33" t="s">
        <v>37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3"/>
      <c r="B119" s="194"/>
      <c r="C119" s="195" t="s">
        <v>129</v>
      </c>
      <c r="D119" s="196" t="s">
        <v>65</v>
      </c>
      <c r="E119" s="196" t="s">
        <v>61</v>
      </c>
      <c r="F119" s="196" t="s">
        <v>62</v>
      </c>
      <c r="G119" s="196" t="s">
        <v>130</v>
      </c>
      <c r="H119" s="196" t="s">
        <v>131</v>
      </c>
      <c r="I119" s="196" t="s">
        <v>132</v>
      </c>
      <c r="J119" s="196" t="s">
        <v>117</v>
      </c>
      <c r="K119" s="197" t="s">
        <v>133</v>
      </c>
      <c r="L119" s="198"/>
      <c r="M119" s="101" t="s">
        <v>1</v>
      </c>
      <c r="N119" s="102" t="s">
        <v>44</v>
      </c>
      <c r="O119" s="102" t="s">
        <v>134</v>
      </c>
      <c r="P119" s="102" t="s">
        <v>135</v>
      </c>
      <c r="Q119" s="102" t="s">
        <v>136</v>
      </c>
      <c r="R119" s="102" t="s">
        <v>137</v>
      </c>
      <c r="S119" s="102" t="s">
        <v>138</v>
      </c>
      <c r="T119" s="103" t="s">
        <v>139</v>
      </c>
      <c r="U119" s="193"/>
      <c r="V119" s="193"/>
      <c r="W119" s="193"/>
      <c r="X119" s="193"/>
      <c r="Y119" s="193"/>
      <c r="Z119" s="193"/>
      <c r="AA119" s="193"/>
      <c r="AB119" s="193"/>
      <c r="AC119" s="193"/>
      <c r="AD119" s="193"/>
      <c r="AE119" s="193"/>
    </row>
    <row r="120" s="2" customFormat="1" ht="22.8" customHeight="1">
      <c r="A120" s="39"/>
      <c r="B120" s="40"/>
      <c r="C120" s="108" t="s">
        <v>140</v>
      </c>
      <c r="D120" s="41"/>
      <c r="E120" s="41"/>
      <c r="F120" s="41"/>
      <c r="G120" s="41"/>
      <c r="H120" s="41"/>
      <c r="I120" s="41"/>
      <c r="J120" s="199">
        <f>BK120</f>
        <v>0</v>
      </c>
      <c r="K120" s="41"/>
      <c r="L120" s="45"/>
      <c r="M120" s="104"/>
      <c r="N120" s="200"/>
      <c r="O120" s="105"/>
      <c r="P120" s="201">
        <f>P121</f>
        <v>0</v>
      </c>
      <c r="Q120" s="105"/>
      <c r="R120" s="201">
        <f>R121</f>
        <v>577.48744192000004</v>
      </c>
      <c r="S120" s="105"/>
      <c r="T120" s="202">
        <f>T121</f>
        <v>16.562000000000001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79</v>
      </c>
      <c r="AU120" s="18" t="s">
        <v>119</v>
      </c>
      <c r="BK120" s="203">
        <f>BK121</f>
        <v>0</v>
      </c>
    </row>
    <row r="121" s="12" customFormat="1" ht="25.92" customHeight="1">
      <c r="A121" s="12"/>
      <c r="B121" s="204"/>
      <c r="C121" s="205"/>
      <c r="D121" s="206" t="s">
        <v>79</v>
      </c>
      <c r="E121" s="207" t="s">
        <v>141</v>
      </c>
      <c r="F121" s="207" t="s">
        <v>142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P122+P255+P281</f>
        <v>0</v>
      </c>
      <c r="Q121" s="212"/>
      <c r="R121" s="213">
        <f>R122+R255+R281</f>
        <v>577.48744192000004</v>
      </c>
      <c r="S121" s="212"/>
      <c r="T121" s="214">
        <f>T122+T255+T281</f>
        <v>16.562000000000001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88</v>
      </c>
      <c r="AT121" s="216" t="s">
        <v>79</v>
      </c>
      <c r="AU121" s="216" t="s">
        <v>80</v>
      </c>
      <c r="AY121" s="215" t="s">
        <v>143</v>
      </c>
      <c r="BK121" s="217">
        <f>BK122+BK255+BK281</f>
        <v>0</v>
      </c>
    </row>
    <row r="122" s="12" customFormat="1" ht="22.8" customHeight="1">
      <c r="A122" s="12"/>
      <c r="B122" s="204"/>
      <c r="C122" s="205"/>
      <c r="D122" s="206" t="s">
        <v>79</v>
      </c>
      <c r="E122" s="218" t="s">
        <v>88</v>
      </c>
      <c r="F122" s="218" t="s">
        <v>144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SUM(P123:P254)</f>
        <v>0</v>
      </c>
      <c r="Q122" s="212"/>
      <c r="R122" s="213">
        <f>SUM(R123:R254)</f>
        <v>0</v>
      </c>
      <c r="S122" s="212"/>
      <c r="T122" s="214">
        <f>SUM(T123:T254)</f>
        <v>16.562000000000001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88</v>
      </c>
      <c r="AT122" s="216" t="s">
        <v>79</v>
      </c>
      <c r="AU122" s="216" t="s">
        <v>88</v>
      </c>
      <c r="AY122" s="215" t="s">
        <v>143</v>
      </c>
      <c r="BK122" s="217">
        <f>SUM(BK123:BK254)</f>
        <v>0</v>
      </c>
    </row>
    <row r="123" s="2" customFormat="1" ht="24.15" customHeight="1">
      <c r="A123" s="39"/>
      <c r="B123" s="40"/>
      <c r="C123" s="220" t="s">
        <v>88</v>
      </c>
      <c r="D123" s="220" t="s">
        <v>145</v>
      </c>
      <c r="E123" s="221" t="s">
        <v>537</v>
      </c>
      <c r="F123" s="222" t="s">
        <v>538</v>
      </c>
      <c r="G123" s="223" t="s">
        <v>539</v>
      </c>
      <c r="H123" s="224">
        <v>7</v>
      </c>
      <c r="I123" s="225"/>
      <c r="J123" s="226">
        <f>ROUND(I123*H123,2)</f>
        <v>0</v>
      </c>
      <c r="K123" s="222" t="s">
        <v>149</v>
      </c>
      <c r="L123" s="45"/>
      <c r="M123" s="227" t="s">
        <v>1</v>
      </c>
      <c r="N123" s="228" t="s">
        <v>45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150</v>
      </c>
      <c r="AT123" s="231" t="s">
        <v>145</v>
      </c>
      <c r="AU123" s="231" t="s">
        <v>90</v>
      </c>
      <c r="AY123" s="18" t="s">
        <v>143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88</v>
      </c>
      <c r="BK123" s="232">
        <f>ROUND(I123*H123,2)</f>
        <v>0</v>
      </c>
      <c r="BL123" s="18" t="s">
        <v>150</v>
      </c>
      <c r="BM123" s="231" t="s">
        <v>540</v>
      </c>
    </row>
    <row r="124" s="2" customFormat="1">
      <c r="A124" s="39"/>
      <c r="B124" s="40"/>
      <c r="C124" s="41"/>
      <c r="D124" s="233" t="s">
        <v>152</v>
      </c>
      <c r="E124" s="41"/>
      <c r="F124" s="234" t="s">
        <v>541</v>
      </c>
      <c r="G124" s="41"/>
      <c r="H124" s="41"/>
      <c r="I124" s="235"/>
      <c r="J124" s="41"/>
      <c r="K124" s="41"/>
      <c r="L124" s="45"/>
      <c r="M124" s="236"/>
      <c r="N124" s="237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152</v>
      </c>
      <c r="AU124" s="18" t="s">
        <v>90</v>
      </c>
    </row>
    <row r="125" s="13" customFormat="1">
      <c r="A125" s="13"/>
      <c r="B125" s="238"/>
      <c r="C125" s="239"/>
      <c r="D125" s="233" t="s">
        <v>154</v>
      </c>
      <c r="E125" s="240" t="s">
        <v>1</v>
      </c>
      <c r="F125" s="241" t="s">
        <v>542</v>
      </c>
      <c r="G125" s="239"/>
      <c r="H125" s="242">
        <v>7</v>
      </c>
      <c r="I125" s="243"/>
      <c r="J125" s="239"/>
      <c r="K125" s="239"/>
      <c r="L125" s="244"/>
      <c r="M125" s="245"/>
      <c r="N125" s="246"/>
      <c r="O125" s="246"/>
      <c r="P125" s="246"/>
      <c r="Q125" s="246"/>
      <c r="R125" s="246"/>
      <c r="S125" s="246"/>
      <c r="T125" s="24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8" t="s">
        <v>154</v>
      </c>
      <c r="AU125" s="248" t="s">
        <v>90</v>
      </c>
      <c r="AV125" s="13" t="s">
        <v>90</v>
      </c>
      <c r="AW125" s="13" t="s">
        <v>36</v>
      </c>
      <c r="AX125" s="13" t="s">
        <v>88</v>
      </c>
      <c r="AY125" s="248" t="s">
        <v>143</v>
      </c>
    </row>
    <row r="126" s="2" customFormat="1" ht="24.15" customHeight="1">
      <c r="A126" s="39"/>
      <c r="B126" s="40"/>
      <c r="C126" s="220" t="s">
        <v>90</v>
      </c>
      <c r="D126" s="220" t="s">
        <v>145</v>
      </c>
      <c r="E126" s="221" t="s">
        <v>543</v>
      </c>
      <c r="F126" s="222" t="s">
        <v>544</v>
      </c>
      <c r="G126" s="223" t="s">
        <v>539</v>
      </c>
      <c r="H126" s="224">
        <v>3</v>
      </c>
      <c r="I126" s="225"/>
      <c r="J126" s="226">
        <f>ROUND(I126*H126,2)</f>
        <v>0</v>
      </c>
      <c r="K126" s="222" t="s">
        <v>149</v>
      </c>
      <c r="L126" s="45"/>
      <c r="M126" s="227" t="s">
        <v>1</v>
      </c>
      <c r="N126" s="228" t="s">
        <v>45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150</v>
      </c>
      <c r="AT126" s="231" t="s">
        <v>145</v>
      </c>
      <c r="AU126" s="231" t="s">
        <v>90</v>
      </c>
      <c r="AY126" s="18" t="s">
        <v>143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88</v>
      </c>
      <c r="BK126" s="232">
        <f>ROUND(I126*H126,2)</f>
        <v>0</v>
      </c>
      <c r="BL126" s="18" t="s">
        <v>150</v>
      </c>
      <c r="BM126" s="231" t="s">
        <v>545</v>
      </c>
    </row>
    <row r="127" s="2" customFormat="1">
      <c r="A127" s="39"/>
      <c r="B127" s="40"/>
      <c r="C127" s="41"/>
      <c r="D127" s="233" t="s">
        <v>152</v>
      </c>
      <c r="E127" s="41"/>
      <c r="F127" s="234" t="s">
        <v>546</v>
      </c>
      <c r="G127" s="41"/>
      <c r="H127" s="41"/>
      <c r="I127" s="235"/>
      <c r="J127" s="41"/>
      <c r="K127" s="41"/>
      <c r="L127" s="45"/>
      <c r="M127" s="236"/>
      <c r="N127" s="237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152</v>
      </c>
      <c r="AU127" s="18" t="s">
        <v>90</v>
      </c>
    </row>
    <row r="128" s="13" customFormat="1">
      <c r="A128" s="13"/>
      <c r="B128" s="238"/>
      <c r="C128" s="239"/>
      <c r="D128" s="233" t="s">
        <v>154</v>
      </c>
      <c r="E128" s="240" t="s">
        <v>1</v>
      </c>
      <c r="F128" s="241" t="s">
        <v>547</v>
      </c>
      <c r="G128" s="239"/>
      <c r="H128" s="242">
        <v>3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154</v>
      </c>
      <c r="AU128" s="248" t="s">
        <v>90</v>
      </c>
      <c r="AV128" s="13" t="s">
        <v>90</v>
      </c>
      <c r="AW128" s="13" t="s">
        <v>36</v>
      </c>
      <c r="AX128" s="13" t="s">
        <v>88</v>
      </c>
      <c r="AY128" s="248" t="s">
        <v>143</v>
      </c>
    </row>
    <row r="129" s="2" customFormat="1" ht="24.15" customHeight="1">
      <c r="A129" s="39"/>
      <c r="B129" s="40"/>
      <c r="C129" s="220" t="s">
        <v>161</v>
      </c>
      <c r="D129" s="220" t="s">
        <v>145</v>
      </c>
      <c r="E129" s="221" t="s">
        <v>548</v>
      </c>
      <c r="F129" s="222" t="s">
        <v>549</v>
      </c>
      <c r="G129" s="223" t="s">
        <v>539</v>
      </c>
      <c r="H129" s="224">
        <v>4</v>
      </c>
      <c r="I129" s="225"/>
      <c r="J129" s="226">
        <f>ROUND(I129*H129,2)</f>
        <v>0</v>
      </c>
      <c r="K129" s="222" t="s">
        <v>149</v>
      </c>
      <c r="L129" s="45"/>
      <c r="M129" s="227" t="s">
        <v>1</v>
      </c>
      <c r="N129" s="228" t="s">
        <v>45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150</v>
      </c>
      <c r="AT129" s="231" t="s">
        <v>145</v>
      </c>
      <c r="AU129" s="231" t="s">
        <v>90</v>
      </c>
      <c r="AY129" s="18" t="s">
        <v>143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88</v>
      </c>
      <c r="BK129" s="232">
        <f>ROUND(I129*H129,2)</f>
        <v>0</v>
      </c>
      <c r="BL129" s="18" t="s">
        <v>150</v>
      </c>
      <c r="BM129" s="231" t="s">
        <v>550</v>
      </c>
    </row>
    <row r="130" s="2" customFormat="1">
      <c r="A130" s="39"/>
      <c r="B130" s="40"/>
      <c r="C130" s="41"/>
      <c r="D130" s="233" t="s">
        <v>152</v>
      </c>
      <c r="E130" s="41"/>
      <c r="F130" s="234" t="s">
        <v>551</v>
      </c>
      <c r="G130" s="41"/>
      <c r="H130" s="41"/>
      <c r="I130" s="235"/>
      <c r="J130" s="41"/>
      <c r="K130" s="41"/>
      <c r="L130" s="45"/>
      <c r="M130" s="236"/>
      <c r="N130" s="237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152</v>
      </c>
      <c r="AU130" s="18" t="s">
        <v>90</v>
      </c>
    </row>
    <row r="131" s="13" customFormat="1">
      <c r="A131" s="13"/>
      <c r="B131" s="238"/>
      <c r="C131" s="239"/>
      <c r="D131" s="233" t="s">
        <v>154</v>
      </c>
      <c r="E131" s="240" t="s">
        <v>1</v>
      </c>
      <c r="F131" s="241" t="s">
        <v>552</v>
      </c>
      <c r="G131" s="239"/>
      <c r="H131" s="242">
        <v>4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154</v>
      </c>
      <c r="AU131" s="248" t="s">
        <v>90</v>
      </c>
      <c r="AV131" s="13" t="s">
        <v>90</v>
      </c>
      <c r="AW131" s="13" t="s">
        <v>36</v>
      </c>
      <c r="AX131" s="13" t="s">
        <v>88</v>
      </c>
      <c r="AY131" s="248" t="s">
        <v>143</v>
      </c>
    </row>
    <row r="132" s="2" customFormat="1" ht="24.15" customHeight="1">
      <c r="A132" s="39"/>
      <c r="B132" s="40"/>
      <c r="C132" s="220" t="s">
        <v>150</v>
      </c>
      <c r="D132" s="220" t="s">
        <v>145</v>
      </c>
      <c r="E132" s="221" t="s">
        <v>553</v>
      </c>
      <c r="F132" s="222" t="s">
        <v>554</v>
      </c>
      <c r="G132" s="223" t="s">
        <v>539</v>
      </c>
      <c r="H132" s="224">
        <v>1</v>
      </c>
      <c r="I132" s="225"/>
      <c r="J132" s="226">
        <f>ROUND(I132*H132,2)</f>
        <v>0</v>
      </c>
      <c r="K132" s="222" t="s">
        <v>149</v>
      </c>
      <c r="L132" s="45"/>
      <c r="M132" s="227" t="s">
        <v>1</v>
      </c>
      <c r="N132" s="228" t="s">
        <v>45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150</v>
      </c>
      <c r="AT132" s="231" t="s">
        <v>145</v>
      </c>
      <c r="AU132" s="231" t="s">
        <v>90</v>
      </c>
      <c r="AY132" s="18" t="s">
        <v>143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88</v>
      </c>
      <c r="BK132" s="232">
        <f>ROUND(I132*H132,2)</f>
        <v>0</v>
      </c>
      <c r="BL132" s="18" t="s">
        <v>150</v>
      </c>
      <c r="BM132" s="231" t="s">
        <v>555</v>
      </c>
    </row>
    <row r="133" s="2" customFormat="1">
      <c r="A133" s="39"/>
      <c r="B133" s="40"/>
      <c r="C133" s="41"/>
      <c r="D133" s="233" t="s">
        <v>152</v>
      </c>
      <c r="E133" s="41"/>
      <c r="F133" s="234" t="s">
        <v>556</v>
      </c>
      <c r="G133" s="41"/>
      <c r="H133" s="41"/>
      <c r="I133" s="235"/>
      <c r="J133" s="41"/>
      <c r="K133" s="41"/>
      <c r="L133" s="45"/>
      <c r="M133" s="236"/>
      <c r="N133" s="237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152</v>
      </c>
      <c r="AU133" s="18" t="s">
        <v>90</v>
      </c>
    </row>
    <row r="134" s="13" customFormat="1">
      <c r="A134" s="13"/>
      <c r="B134" s="238"/>
      <c r="C134" s="239"/>
      <c r="D134" s="233" t="s">
        <v>154</v>
      </c>
      <c r="E134" s="240" t="s">
        <v>1</v>
      </c>
      <c r="F134" s="241" t="s">
        <v>557</v>
      </c>
      <c r="G134" s="239"/>
      <c r="H134" s="242">
        <v>1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154</v>
      </c>
      <c r="AU134" s="248" t="s">
        <v>90</v>
      </c>
      <c r="AV134" s="13" t="s">
        <v>90</v>
      </c>
      <c r="AW134" s="13" t="s">
        <v>36</v>
      </c>
      <c r="AX134" s="13" t="s">
        <v>88</v>
      </c>
      <c r="AY134" s="248" t="s">
        <v>143</v>
      </c>
    </row>
    <row r="135" s="2" customFormat="1" ht="24.15" customHeight="1">
      <c r="A135" s="39"/>
      <c r="B135" s="40"/>
      <c r="C135" s="220" t="s">
        <v>175</v>
      </c>
      <c r="D135" s="220" t="s">
        <v>145</v>
      </c>
      <c r="E135" s="221" t="s">
        <v>558</v>
      </c>
      <c r="F135" s="222" t="s">
        <v>559</v>
      </c>
      <c r="G135" s="223" t="s">
        <v>539</v>
      </c>
      <c r="H135" s="224">
        <v>7</v>
      </c>
      <c r="I135" s="225"/>
      <c r="J135" s="226">
        <f>ROUND(I135*H135,2)</f>
        <v>0</v>
      </c>
      <c r="K135" s="222" t="s">
        <v>149</v>
      </c>
      <c r="L135" s="45"/>
      <c r="M135" s="227" t="s">
        <v>1</v>
      </c>
      <c r="N135" s="228" t="s">
        <v>45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150</v>
      </c>
      <c r="AT135" s="231" t="s">
        <v>145</v>
      </c>
      <c r="AU135" s="231" t="s">
        <v>90</v>
      </c>
      <c r="AY135" s="18" t="s">
        <v>143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88</v>
      </c>
      <c r="BK135" s="232">
        <f>ROUND(I135*H135,2)</f>
        <v>0</v>
      </c>
      <c r="BL135" s="18" t="s">
        <v>150</v>
      </c>
      <c r="BM135" s="231" t="s">
        <v>560</v>
      </c>
    </row>
    <row r="136" s="2" customFormat="1">
      <c r="A136" s="39"/>
      <c r="B136" s="40"/>
      <c r="C136" s="41"/>
      <c r="D136" s="233" t="s">
        <v>152</v>
      </c>
      <c r="E136" s="41"/>
      <c r="F136" s="234" t="s">
        <v>561</v>
      </c>
      <c r="G136" s="41"/>
      <c r="H136" s="41"/>
      <c r="I136" s="235"/>
      <c r="J136" s="41"/>
      <c r="K136" s="41"/>
      <c r="L136" s="45"/>
      <c r="M136" s="236"/>
      <c r="N136" s="237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152</v>
      </c>
      <c r="AU136" s="18" t="s">
        <v>90</v>
      </c>
    </row>
    <row r="137" s="13" customFormat="1">
      <c r="A137" s="13"/>
      <c r="B137" s="238"/>
      <c r="C137" s="239"/>
      <c r="D137" s="233" t="s">
        <v>154</v>
      </c>
      <c r="E137" s="240" t="s">
        <v>1</v>
      </c>
      <c r="F137" s="241" t="s">
        <v>562</v>
      </c>
      <c r="G137" s="239"/>
      <c r="H137" s="242">
        <v>7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154</v>
      </c>
      <c r="AU137" s="248" t="s">
        <v>90</v>
      </c>
      <c r="AV137" s="13" t="s">
        <v>90</v>
      </c>
      <c r="AW137" s="13" t="s">
        <v>36</v>
      </c>
      <c r="AX137" s="13" t="s">
        <v>88</v>
      </c>
      <c r="AY137" s="248" t="s">
        <v>143</v>
      </c>
    </row>
    <row r="138" s="2" customFormat="1" ht="33" customHeight="1">
      <c r="A138" s="39"/>
      <c r="B138" s="40"/>
      <c r="C138" s="220" t="s">
        <v>182</v>
      </c>
      <c r="D138" s="220" t="s">
        <v>145</v>
      </c>
      <c r="E138" s="221" t="s">
        <v>563</v>
      </c>
      <c r="F138" s="222" t="s">
        <v>564</v>
      </c>
      <c r="G138" s="223" t="s">
        <v>539</v>
      </c>
      <c r="H138" s="224">
        <v>3</v>
      </c>
      <c r="I138" s="225"/>
      <c r="J138" s="226">
        <f>ROUND(I138*H138,2)</f>
        <v>0</v>
      </c>
      <c r="K138" s="222" t="s">
        <v>149</v>
      </c>
      <c r="L138" s="45"/>
      <c r="M138" s="227" t="s">
        <v>1</v>
      </c>
      <c r="N138" s="228" t="s">
        <v>45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150</v>
      </c>
      <c r="AT138" s="231" t="s">
        <v>145</v>
      </c>
      <c r="AU138" s="231" t="s">
        <v>90</v>
      </c>
      <c r="AY138" s="18" t="s">
        <v>143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88</v>
      </c>
      <c r="BK138" s="232">
        <f>ROUND(I138*H138,2)</f>
        <v>0</v>
      </c>
      <c r="BL138" s="18" t="s">
        <v>150</v>
      </c>
      <c r="BM138" s="231" t="s">
        <v>565</v>
      </c>
    </row>
    <row r="139" s="2" customFormat="1">
      <c r="A139" s="39"/>
      <c r="B139" s="40"/>
      <c r="C139" s="41"/>
      <c r="D139" s="233" t="s">
        <v>152</v>
      </c>
      <c r="E139" s="41"/>
      <c r="F139" s="234" t="s">
        <v>566</v>
      </c>
      <c r="G139" s="41"/>
      <c r="H139" s="41"/>
      <c r="I139" s="235"/>
      <c r="J139" s="41"/>
      <c r="K139" s="41"/>
      <c r="L139" s="45"/>
      <c r="M139" s="236"/>
      <c r="N139" s="237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152</v>
      </c>
      <c r="AU139" s="18" t="s">
        <v>90</v>
      </c>
    </row>
    <row r="140" s="13" customFormat="1">
      <c r="A140" s="13"/>
      <c r="B140" s="238"/>
      <c r="C140" s="239"/>
      <c r="D140" s="233" t="s">
        <v>154</v>
      </c>
      <c r="E140" s="240" t="s">
        <v>1</v>
      </c>
      <c r="F140" s="241" t="s">
        <v>567</v>
      </c>
      <c r="G140" s="239"/>
      <c r="H140" s="242">
        <v>3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154</v>
      </c>
      <c r="AU140" s="248" t="s">
        <v>90</v>
      </c>
      <c r="AV140" s="13" t="s">
        <v>90</v>
      </c>
      <c r="AW140" s="13" t="s">
        <v>36</v>
      </c>
      <c r="AX140" s="13" t="s">
        <v>88</v>
      </c>
      <c r="AY140" s="248" t="s">
        <v>143</v>
      </c>
    </row>
    <row r="141" s="2" customFormat="1" ht="33" customHeight="1">
      <c r="A141" s="39"/>
      <c r="B141" s="40"/>
      <c r="C141" s="220" t="s">
        <v>188</v>
      </c>
      <c r="D141" s="220" t="s">
        <v>145</v>
      </c>
      <c r="E141" s="221" t="s">
        <v>568</v>
      </c>
      <c r="F141" s="222" t="s">
        <v>569</v>
      </c>
      <c r="G141" s="223" t="s">
        <v>539</v>
      </c>
      <c r="H141" s="224">
        <v>4</v>
      </c>
      <c r="I141" s="225"/>
      <c r="J141" s="226">
        <f>ROUND(I141*H141,2)</f>
        <v>0</v>
      </c>
      <c r="K141" s="222" t="s">
        <v>149</v>
      </c>
      <c r="L141" s="45"/>
      <c r="M141" s="227" t="s">
        <v>1</v>
      </c>
      <c r="N141" s="228" t="s">
        <v>45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150</v>
      </c>
      <c r="AT141" s="231" t="s">
        <v>145</v>
      </c>
      <c r="AU141" s="231" t="s">
        <v>90</v>
      </c>
      <c r="AY141" s="18" t="s">
        <v>143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88</v>
      </c>
      <c r="BK141" s="232">
        <f>ROUND(I141*H141,2)</f>
        <v>0</v>
      </c>
      <c r="BL141" s="18" t="s">
        <v>150</v>
      </c>
      <c r="BM141" s="231" t="s">
        <v>570</v>
      </c>
    </row>
    <row r="142" s="2" customFormat="1">
      <c r="A142" s="39"/>
      <c r="B142" s="40"/>
      <c r="C142" s="41"/>
      <c r="D142" s="233" t="s">
        <v>152</v>
      </c>
      <c r="E142" s="41"/>
      <c r="F142" s="234" t="s">
        <v>571</v>
      </c>
      <c r="G142" s="41"/>
      <c r="H142" s="41"/>
      <c r="I142" s="235"/>
      <c r="J142" s="41"/>
      <c r="K142" s="41"/>
      <c r="L142" s="45"/>
      <c r="M142" s="236"/>
      <c r="N142" s="237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152</v>
      </c>
      <c r="AU142" s="18" t="s">
        <v>90</v>
      </c>
    </row>
    <row r="143" s="13" customFormat="1">
      <c r="A143" s="13"/>
      <c r="B143" s="238"/>
      <c r="C143" s="239"/>
      <c r="D143" s="233" t="s">
        <v>154</v>
      </c>
      <c r="E143" s="240" t="s">
        <v>1</v>
      </c>
      <c r="F143" s="241" t="s">
        <v>572</v>
      </c>
      <c r="G143" s="239"/>
      <c r="H143" s="242">
        <v>4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154</v>
      </c>
      <c r="AU143" s="248" t="s">
        <v>90</v>
      </c>
      <c r="AV143" s="13" t="s">
        <v>90</v>
      </c>
      <c r="AW143" s="13" t="s">
        <v>36</v>
      </c>
      <c r="AX143" s="13" t="s">
        <v>88</v>
      </c>
      <c r="AY143" s="248" t="s">
        <v>143</v>
      </c>
    </row>
    <row r="144" s="2" customFormat="1" ht="24.15" customHeight="1">
      <c r="A144" s="39"/>
      <c r="B144" s="40"/>
      <c r="C144" s="220" t="s">
        <v>195</v>
      </c>
      <c r="D144" s="220" t="s">
        <v>145</v>
      </c>
      <c r="E144" s="221" t="s">
        <v>573</v>
      </c>
      <c r="F144" s="222" t="s">
        <v>574</v>
      </c>
      <c r="G144" s="223" t="s">
        <v>539</v>
      </c>
      <c r="H144" s="224">
        <v>1</v>
      </c>
      <c r="I144" s="225"/>
      <c r="J144" s="226">
        <f>ROUND(I144*H144,2)</f>
        <v>0</v>
      </c>
      <c r="K144" s="222" t="s">
        <v>1</v>
      </c>
      <c r="L144" s="45"/>
      <c r="M144" s="227" t="s">
        <v>1</v>
      </c>
      <c r="N144" s="228" t="s">
        <v>45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150</v>
      </c>
      <c r="AT144" s="231" t="s">
        <v>145</v>
      </c>
      <c r="AU144" s="231" t="s">
        <v>90</v>
      </c>
      <c r="AY144" s="18" t="s">
        <v>143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88</v>
      </c>
      <c r="BK144" s="232">
        <f>ROUND(I144*H144,2)</f>
        <v>0</v>
      </c>
      <c r="BL144" s="18" t="s">
        <v>150</v>
      </c>
      <c r="BM144" s="231" t="s">
        <v>575</v>
      </c>
    </row>
    <row r="145" s="2" customFormat="1">
      <c r="A145" s="39"/>
      <c r="B145" s="40"/>
      <c r="C145" s="41"/>
      <c r="D145" s="233" t="s">
        <v>152</v>
      </c>
      <c r="E145" s="41"/>
      <c r="F145" s="234" t="s">
        <v>576</v>
      </c>
      <c r="G145" s="41"/>
      <c r="H145" s="41"/>
      <c r="I145" s="235"/>
      <c r="J145" s="41"/>
      <c r="K145" s="41"/>
      <c r="L145" s="45"/>
      <c r="M145" s="236"/>
      <c r="N145" s="237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152</v>
      </c>
      <c r="AU145" s="18" t="s">
        <v>90</v>
      </c>
    </row>
    <row r="146" s="13" customFormat="1">
      <c r="A146" s="13"/>
      <c r="B146" s="238"/>
      <c r="C146" s="239"/>
      <c r="D146" s="233" t="s">
        <v>154</v>
      </c>
      <c r="E146" s="240" t="s">
        <v>1</v>
      </c>
      <c r="F146" s="241" t="s">
        <v>577</v>
      </c>
      <c r="G146" s="239"/>
      <c r="H146" s="242">
        <v>1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154</v>
      </c>
      <c r="AU146" s="248" t="s">
        <v>90</v>
      </c>
      <c r="AV146" s="13" t="s">
        <v>90</v>
      </c>
      <c r="AW146" s="13" t="s">
        <v>36</v>
      </c>
      <c r="AX146" s="13" t="s">
        <v>88</v>
      </c>
      <c r="AY146" s="248" t="s">
        <v>143</v>
      </c>
    </row>
    <row r="147" s="2" customFormat="1" ht="21.75" customHeight="1">
      <c r="A147" s="39"/>
      <c r="B147" s="40"/>
      <c r="C147" s="220" t="s">
        <v>201</v>
      </c>
      <c r="D147" s="220" t="s">
        <v>145</v>
      </c>
      <c r="E147" s="221" t="s">
        <v>578</v>
      </c>
      <c r="F147" s="222" t="s">
        <v>579</v>
      </c>
      <c r="G147" s="223" t="s">
        <v>539</v>
      </c>
      <c r="H147" s="224">
        <v>15</v>
      </c>
      <c r="I147" s="225"/>
      <c r="J147" s="226">
        <f>ROUND(I147*H147,2)</f>
        <v>0</v>
      </c>
      <c r="K147" s="222" t="s">
        <v>1</v>
      </c>
      <c r="L147" s="45"/>
      <c r="M147" s="227" t="s">
        <v>1</v>
      </c>
      <c r="N147" s="228" t="s">
        <v>45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150</v>
      </c>
      <c r="AT147" s="231" t="s">
        <v>145</v>
      </c>
      <c r="AU147" s="231" t="s">
        <v>90</v>
      </c>
      <c r="AY147" s="18" t="s">
        <v>143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88</v>
      </c>
      <c r="BK147" s="232">
        <f>ROUND(I147*H147,2)</f>
        <v>0</v>
      </c>
      <c r="BL147" s="18" t="s">
        <v>150</v>
      </c>
      <c r="BM147" s="231" t="s">
        <v>580</v>
      </c>
    </row>
    <row r="148" s="2" customFormat="1">
      <c r="A148" s="39"/>
      <c r="B148" s="40"/>
      <c r="C148" s="41"/>
      <c r="D148" s="233" t="s">
        <v>152</v>
      </c>
      <c r="E148" s="41"/>
      <c r="F148" s="234" t="s">
        <v>579</v>
      </c>
      <c r="G148" s="41"/>
      <c r="H148" s="41"/>
      <c r="I148" s="235"/>
      <c r="J148" s="41"/>
      <c r="K148" s="41"/>
      <c r="L148" s="45"/>
      <c r="M148" s="236"/>
      <c r="N148" s="237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152</v>
      </c>
      <c r="AU148" s="18" t="s">
        <v>90</v>
      </c>
    </row>
    <row r="149" s="13" customFormat="1">
      <c r="A149" s="13"/>
      <c r="B149" s="238"/>
      <c r="C149" s="239"/>
      <c r="D149" s="233" t="s">
        <v>154</v>
      </c>
      <c r="E149" s="240" t="s">
        <v>1</v>
      </c>
      <c r="F149" s="241" t="s">
        <v>542</v>
      </c>
      <c r="G149" s="239"/>
      <c r="H149" s="242">
        <v>7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154</v>
      </c>
      <c r="AU149" s="248" t="s">
        <v>90</v>
      </c>
      <c r="AV149" s="13" t="s">
        <v>90</v>
      </c>
      <c r="AW149" s="13" t="s">
        <v>36</v>
      </c>
      <c r="AX149" s="13" t="s">
        <v>80</v>
      </c>
      <c r="AY149" s="248" t="s">
        <v>143</v>
      </c>
    </row>
    <row r="150" s="13" customFormat="1">
      <c r="A150" s="13"/>
      <c r="B150" s="238"/>
      <c r="C150" s="239"/>
      <c r="D150" s="233" t="s">
        <v>154</v>
      </c>
      <c r="E150" s="240" t="s">
        <v>1</v>
      </c>
      <c r="F150" s="241" t="s">
        <v>547</v>
      </c>
      <c r="G150" s="239"/>
      <c r="H150" s="242">
        <v>3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154</v>
      </c>
      <c r="AU150" s="248" t="s">
        <v>90</v>
      </c>
      <c r="AV150" s="13" t="s">
        <v>90</v>
      </c>
      <c r="AW150" s="13" t="s">
        <v>36</v>
      </c>
      <c r="AX150" s="13" t="s">
        <v>80</v>
      </c>
      <c r="AY150" s="248" t="s">
        <v>143</v>
      </c>
    </row>
    <row r="151" s="13" customFormat="1">
      <c r="A151" s="13"/>
      <c r="B151" s="238"/>
      <c r="C151" s="239"/>
      <c r="D151" s="233" t="s">
        <v>154</v>
      </c>
      <c r="E151" s="240" t="s">
        <v>1</v>
      </c>
      <c r="F151" s="241" t="s">
        <v>552</v>
      </c>
      <c r="G151" s="239"/>
      <c r="H151" s="242">
        <v>4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154</v>
      </c>
      <c r="AU151" s="248" t="s">
        <v>90</v>
      </c>
      <c r="AV151" s="13" t="s">
        <v>90</v>
      </c>
      <c r="AW151" s="13" t="s">
        <v>36</v>
      </c>
      <c r="AX151" s="13" t="s">
        <v>80</v>
      </c>
      <c r="AY151" s="248" t="s">
        <v>143</v>
      </c>
    </row>
    <row r="152" s="13" customFormat="1">
      <c r="A152" s="13"/>
      <c r="B152" s="238"/>
      <c r="C152" s="239"/>
      <c r="D152" s="233" t="s">
        <v>154</v>
      </c>
      <c r="E152" s="240" t="s">
        <v>1</v>
      </c>
      <c r="F152" s="241" t="s">
        <v>557</v>
      </c>
      <c r="G152" s="239"/>
      <c r="H152" s="242">
        <v>1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154</v>
      </c>
      <c r="AU152" s="248" t="s">
        <v>90</v>
      </c>
      <c r="AV152" s="13" t="s">
        <v>90</v>
      </c>
      <c r="AW152" s="13" t="s">
        <v>36</v>
      </c>
      <c r="AX152" s="13" t="s">
        <v>80</v>
      </c>
      <c r="AY152" s="248" t="s">
        <v>143</v>
      </c>
    </row>
    <row r="153" s="15" customFormat="1">
      <c r="A153" s="15"/>
      <c r="B153" s="259"/>
      <c r="C153" s="260"/>
      <c r="D153" s="233" t="s">
        <v>154</v>
      </c>
      <c r="E153" s="261" t="s">
        <v>1</v>
      </c>
      <c r="F153" s="262" t="s">
        <v>209</v>
      </c>
      <c r="G153" s="260"/>
      <c r="H153" s="263">
        <v>15</v>
      </c>
      <c r="I153" s="264"/>
      <c r="J153" s="260"/>
      <c r="K153" s="260"/>
      <c r="L153" s="265"/>
      <c r="M153" s="266"/>
      <c r="N153" s="267"/>
      <c r="O153" s="267"/>
      <c r="P153" s="267"/>
      <c r="Q153" s="267"/>
      <c r="R153" s="267"/>
      <c r="S153" s="267"/>
      <c r="T153" s="26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9" t="s">
        <v>154</v>
      </c>
      <c r="AU153" s="269" t="s">
        <v>90</v>
      </c>
      <c r="AV153" s="15" t="s">
        <v>150</v>
      </c>
      <c r="AW153" s="15" t="s">
        <v>36</v>
      </c>
      <c r="AX153" s="15" t="s">
        <v>88</v>
      </c>
      <c r="AY153" s="269" t="s">
        <v>143</v>
      </c>
    </row>
    <row r="154" s="2" customFormat="1" ht="16.5" customHeight="1">
      <c r="A154" s="39"/>
      <c r="B154" s="40"/>
      <c r="C154" s="220" t="s">
        <v>210</v>
      </c>
      <c r="D154" s="220" t="s">
        <v>145</v>
      </c>
      <c r="E154" s="221" t="s">
        <v>162</v>
      </c>
      <c r="F154" s="222" t="s">
        <v>163</v>
      </c>
      <c r="G154" s="223" t="s">
        <v>107</v>
      </c>
      <c r="H154" s="224">
        <v>9.0999999999999996</v>
      </c>
      <c r="I154" s="225"/>
      <c r="J154" s="226">
        <f>ROUND(I154*H154,2)</f>
        <v>0</v>
      </c>
      <c r="K154" s="222" t="s">
        <v>149</v>
      </c>
      <c r="L154" s="45"/>
      <c r="M154" s="227" t="s">
        <v>1</v>
      </c>
      <c r="N154" s="228" t="s">
        <v>45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1.8200000000000001</v>
      </c>
      <c r="T154" s="230">
        <f>S154*H154</f>
        <v>16.562000000000001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150</v>
      </c>
      <c r="AT154" s="231" t="s">
        <v>145</v>
      </c>
      <c r="AU154" s="231" t="s">
        <v>90</v>
      </c>
      <c r="AY154" s="18" t="s">
        <v>143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88</v>
      </c>
      <c r="BK154" s="232">
        <f>ROUND(I154*H154,2)</f>
        <v>0</v>
      </c>
      <c r="BL154" s="18" t="s">
        <v>150</v>
      </c>
      <c r="BM154" s="231" t="s">
        <v>581</v>
      </c>
    </row>
    <row r="155" s="2" customFormat="1">
      <c r="A155" s="39"/>
      <c r="B155" s="40"/>
      <c r="C155" s="41"/>
      <c r="D155" s="233" t="s">
        <v>152</v>
      </c>
      <c r="E155" s="41"/>
      <c r="F155" s="234" t="s">
        <v>165</v>
      </c>
      <c r="G155" s="41"/>
      <c r="H155" s="41"/>
      <c r="I155" s="235"/>
      <c r="J155" s="41"/>
      <c r="K155" s="41"/>
      <c r="L155" s="45"/>
      <c r="M155" s="236"/>
      <c r="N155" s="237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152</v>
      </c>
      <c r="AU155" s="18" t="s">
        <v>90</v>
      </c>
    </row>
    <row r="156" s="13" customFormat="1">
      <c r="A156" s="13"/>
      <c r="B156" s="238"/>
      <c r="C156" s="239"/>
      <c r="D156" s="233" t="s">
        <v>154</v>
      </c>
      <c r="E156" s="240" t="s">
        <v>1</v>
      </c>
      <c r="F156" s="241" t="s">
        <v>582</v>
      </c>
      <c r="G156" s="239"/>
      <c r="H156" s="242">
        <v>9.0999999999999996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154</v>
      </c>
      <c r="AU156" s="248" t="s">
        <v>90</v>
      </c>
      <c r="AV156" s="13" t="s">
        <v>90</v>
      </c>
      <c r="AW156" s="13" t="s">
        <v>36</v>
      </c>
      <c r="AX156" s="13" t="s">
        <v>88</v>
      </c>
      <c r="AY156" s="248" t="s">
        <v>143</v>
      </c>
    </row>
    <row r="157" s="2" customFormat="1" ht="33" customHeight="1">
      <c r="A157" s="39"/>
      <c r="B157" s="40"/>
      <c r="C157" s="220" t="s">
        <v>218</v>
      </c>
      <c r="D157" s="220" t="s">
        <v>145</v>
      </c>
      <c r="E157" s="221" t="s">
        <v>583</v>
      </c>
      <c r="F157" s="222" t="s">
        <v>584</v>
      </c>
      <c r="G157" s="223" t="s">
        <v>585</v>
      </c>
      <c r="H157" s="224">
        <v>1</v>
      </c>
      <c r="I157" s="225"/>
      <c r="J157" s="226">
        <f>ROUND(I157*H157,2)</f>
        <v>0</v>
      </c>
      <c r="K157" s="222" t="s">
        <v>1</v>
      </c>
      <c r="L157" s="45"/>
      <c r="M157" s="227" t="s">
        <v>1</v>
      </c>
      <c r="N157" s="228" t="s">
        <v>45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150</v>
      </c>
      <c r="AT157" s="231" t="s">
        <v>145</v>
      </c>
      <c r="AU157" s="231" t="s">
        <v>90</v>
      </c>
      <c r="AY157" s="18" t="s">
        <v>143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88</v>
      </c>
      <c r="BK157" s="232">
        <f>ROUND(I157*H157,2)</f>
        <v>0</v>
      </c>
      <c r="BL157" s="18" t="s">
        <v>150</v>
      </c>
      <c r="BM157" s="231" t="s">
        <v>586</v>
      </c>
    </row>
    <row r="158" s="2" customFormat="1">
      <c r="A158" s="39"/>
      <c r="B158" s="40"/>
      <c r="C158" s="41"/>
      <c r="D158" s="233" t="s">
        <v>152</v>
      </c>
      <c r="E158" s="41"/>
      <c r="F158" s="234" t="s">
        <v>584</v>
      </c>
      <c r="G158" s="41"/>
      <c r="H158" s="41"/>
      <c r="I158" s="235"/>
      <c r="J158" s="41"/>
      <c r="K158" s="41"/>
      <c r="L158" s="45"/>
      <c r="M158" s="236"/>
      <c r="N158" s="237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152</v>
      </c>
      <c r="AU158" s="18" t="s">
        <v>90</v>
      </c>
    </row>
    <row r="159" s="2" customFormat="1">
      <c r="A159" s="39"/>
      <c r="B159" s="40"/>
      <c r="C159" s="41"/>
      <c r="D159" s="233" t="s">
        <v>339</v>
      </c>
      <c r="E159" s="41"/>
      <c r="F159" s="294" t="s">
        <v>587</v>
      </c>
      <c r="G159" s="41"/>
      <c r="H159" s="41"/>
      <c r="I159" s="235"/>
      <c r="J159" s="41"/>
      <c r="K159" s="41"/>
      <c r="L159" s="45"/>
      <c r="M159" s="236"/>
      <c r="N159" s="237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339</v>
      </c>
      <c r="AU159" s="18" t="s">
        <v>90</v>
      </c>
    </row>
    <row r="160" s="2" customFormat="1" ht="33" customHeight="1">
      <c r="A160" s="39"/>
      <c r="B160" s="40"/>
      <c r="C160" s="220" t="s">
        <v>8</v>
      </c>
      <c r="D160" s="220" t="s">
        <v>145</v>
      </c>
      <c r="E160" s="221" t="s">
        <v>588</v>
      </c>
      <c r="F160" s="222" t="s">
        <v>589</v>
      </c>
      <c r="G160" s="223" t="s">
        <v>107</v>
      </c>
      <c r="H160" s="224">
        <v>150.21799999999999</v>
      </c>
      <c r="I160" s="225"/>
      <c r="J160" s="226">
        <f>ROUND(I160*H160,2)</f>
        <v>0</v>
      </c>
      <c r="K160" s="222" t="s">
        <v>149</v>
      </c>
      <c r="L160" s="45"/>
      <c r="M160" s="227" t="s">
        <v>1</v>
      </c>
      <c r="N160" s="228" t="s">
        <v>45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150</v>
      </c>
      <c r="AT160" s="231" t="s">
        <v>145</v>
      </c>
      <c r="AU160" s="231" t="s">
        <v>90</v>
      </c>
      <c r="AY160" s="18" t="s">
        <v>143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88</v>
      </c>
      <c r="BK160" s="232">
        <f>ROUND(I160*H160,2)</f>
        <v>0</v>
      </c>
      <c r="BL160" s="18" t="s">
        <v>150</v>
      </c>
      <c r="BM160" s="231" t="s">
        <v>590</v>
      </c>
    </row>
    <row r="161" s="2" customFormat="1">
      <c r="A161" s="39"/>
      <c r="B161" s="40"/>
      <c r="C161" s="41"/>
      <c r="D161" s="233" t="s">
        <v>152</v>
      </c>
      <c r="E161" s="41"/>
      <c r="F161" s="234" t="s">
        <v>591</v>
      </c>
      <c r="G161" s="41"/>
      <c r="H161" s="41"/>
      <c r="I161" s="235"/>
      <c r="J161" s="41"/>
      <c r="K161" s="41"/>
      <c r="L161" s="45"/>
      <c r="M161" s="236"/>
      <c r="N161" s="237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152</v>
      </c>
      <c r="AU161" s="18" t="s">
        <v>90</v>
      </c>
    </row>
    <row r="162" s="13" customFormat="1">
      <c r="A162" s="13"/>
      <c r="B162" s="238"/>
      <c r="C162" s="239"/>
      <c r="D162" s="233" t="s">
        <v>154</v>
      </c>
      <c r="E162" s="240" t="s">
        <v>1</v>
      </c>
      <c r="F162" s="241" t="s">
        <v>592</v>
      </c>
      <c r="G162" s="239"/>
      <c r="H162" s="242">
        <v>150.21799999999999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154</v>
      </c>
      <c r="AU162" s="248" t="s">
        <v>90</v>
      </c>
      <c r="AV162" s="13" t="s">
        <v>90</v>
      </c>
      <c r="AW162" s="13" t="s">
        <v>36</v>
      </c>
      <c r="AX162" s="13" t="s">
        <v>88</v>
      </c>
      <c r="AY162" s="248" t="s">
        <v>143</v>
      </c>
    </row>
    <row r="163" s="2" customFormat="1" ht="33" customHeight="1">
      <c r="A163" s="39"/>
      <c r="B163" s="40"/>
      <c r="C163" s="220" t="s">
        <v>234</v>
      </c>
      <c r="D163" s="220" t="s">
        <v>145</v>
      </c>
      <c r="E163" s="221" t="s">
        <v>211</v>
      </c>
      <c r="F163" s="222" t="s">
        <v>212</v>
      </c>
      <c r="G163" s="223" t="s">
        <v>107</v>
      </c>
      <c r="H163" s="224">
        <v>159.72</v>
      </c>
      <c r="I163" s="225"/>
      <c r="J163" s="226">
        <f>ROUND(I163*H163,2)</f>
        <v>0</v>
      </c>
      <c r="K163" s="222" t="s">
        <v>149</v>
      </c>
      <c r="L163" s="45"/>
      <c r="M163" s="227" t="s">
        <v>1</v>
      </c>
      <c r="N163" s="228" t="s">
        <v>45</v>
      </c>
      <c r="O163" s="92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150</v>
      </c>
      <c r="AT163" s="231" t="s">
        <v>145</v>
      </c>
      <c r="AU163" s="231" t="s">
        <v>90</v>
      </c>
      <c r="AY163" s="18" t="s">
        <v>143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88</v>
      </c>
      <c r="BK163" s="232">
        <f>ROUND(I163*H163,2)</f>
        <v>0</v>
      </c>
      <c r="BL163" s="18" t="s">
        <v>150</v>
      </c>
      <c r="BM163" s="231" t="s">
        <v>593</v>
      </c>
    </row>
    <row r="164" s="2" customFormat="1">
      <c r="A164" s="39"/>
      <c r="B164" s="40"/>
      <c r="C164" s="41"/>
      <c r="D164" s="233" t="s">
        <v>152</v>
      </c>
      <c r="E164" s="41"/>
      <c r="F164" s="234" t="s">
        <v>214</v>
      </c>
      <c r="G164" s="41"/>
      <c r="H164" s="41"/>
      <c r="I164" s="235"/>
      <c r="J164" s="41"/>
      <c r="K164" s="41"/>
      <c r="L164" s="45"/>
      <c r="M164" s="236"/>
      <c r="N164" s="237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152</v>
      </c>
      <c r="AU164" s="18" t="s">
        <v>90</v>
      </c>
    </row>
    <row r="165" s="13" customFormat="1">
      <c r="A165" s="13"/>
      <c r="B165" s="238"/>
      <c r="C165" s="239"/>
      <c r="D165" s="233" t="s">
        <v>154</v>
      </c>
      <c r="E165" s="240" t="s">
        <v>1</v>
      </c>
      <c r="F165" s="241" t="s">
        <v>594</v>
      </c>
      <c r="G165" s="239"/>
      <c r="H165" s="242">
        <v>159.72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154</v>
      </c>
      <c r="AU165" s="248" t="s">
        <v>90</v>
      </c>
      <c r="AV165" s="13" t="s">
        <v>90</v>
      </c>
      <c r="AW165" s="13" t="s">
        <v>36</v>
      </c>
      <c r="AX165" s="13" t="s">
        <v>88</v>
      </c>
      <c r="AY165" s="248" t="s">
        <v>143</v>
      </c>
    </row>
    <row r="166" s="2" customFormat="1" ht="33" customHeight="1">
      <c r="A166" s="39"/>
      <c r="B166" s="40"/>
      <c r="C166" s="220" t="s">
        <v>242</v>
      </c>
      <c r="D166" s="220" t="s">
        <v>145</v>
      </c>
      <c r="E166" s="221" t="s">
        <v>595</v>
      </c>
      <c r="F166" s="222" t="s">
        <v>596</v>
      </c>
      <c r="G166" s="223" t="s">
        <v>107</v>
      </c>
      <c r="H166" s="224">
        <v>33.264000000000003</v>
      </c>
      <c r="I166" s="225"/>
      <c r="J166" s="226">
        <f>ROUND(I166*H166,2)</f>
        <v>0</v>
      </c>
      <c r="K166" s="222" t="s">
        <v>149</v>
      </c>
      <c r="L166" s="45"/>
      <c r="M166" s="227" t="s">
        <v>1</v>
      </c>
      <c r="N166" s="228" t="s">
        <v>45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150</v>
      </c>
      <c r="AT166" s="231" t="s">
        <v>145</v>
      </c>
      <c r="AU166" s="231" t="s">
        <v>90</v>
      </c>
      <c r="AY166" s="18" t="s">
        <v>143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88</v>
      </c>
      <c r="BK166" s="232">
        <f>ROUND(I166*H166,2)</f>
        <v>0</v>
      </c>
      <c r="BL166" s="18" t="s">
        <v>150</v>
      </c>
      <c r="BM166" s="231" t="s">
        <v>597</v>
      </c>
    </row>
    <row r="167" s="2" customFormat="1">
      <c r="A167" s="39"/>
      <c r="B167" s="40"/>
      <c r="C167" s="41"/>
      <c r="D167" s="233" t="s">
        <v>152</v>
      </c>
      <c r="E167" s="41"/>
      <c r="F167" s="234" t="s">
        <v>598</v>
      </c>
      <c r="G167" s="41"/>
      <c r="H167" s="41"/>
      <c r="I167" s="235"/>
      <c r="J167" s="41"/>
      <c r="K167" s="41"/>
      <c r="L167" s="45"/>
      <c r="M167" s="236"/>
      <c r="N167" s="237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152</v>
      </c>
      <c r="AU167" s="18" t="s">
        <v>90</v>
      </c>
    </row>
    <row r="168" s="13" customFormat="1">
      <c r="A168" s="13"/>
      <c r="B168" s="238"/>
      <c r="C168" s="239"/>
      <c r="D168" s="233" t="s">
        <v>154</v>
      </c>
      <c r="E168" s="240" t="s">
        <v>1</v>
      </c>
      <c r="F168" s="241" t="s">
        <v>599</v>
      </c>
      <c r="G168" s="239"/>
      <c r="H168" s="242">
        <v>33.264000000000003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154</v>
      </c>
      <c r="AU168" s="248" t="s">
        <v>90</v>
      </c>
      <c r="AV168" s="13" t="s">
        <v>90</v>
      </c>
      <c r="AW168" s="13" t="s">
        <v>36</v>
      </c>
      <c r="AX168" s="13" t="s">
        <v>88</v>
      </c>
      <c r="AY168" s="248" t="s">
        <v>143</v>
      </c>
    </row>
    <row r="169" s="2" customFormat="1" ht="33" customHeight="1">
      <c r="A169" s="39"/>
      <c r="B169" s="40"/>
      <c r="C169" s="220" t="s">
        <v>248</v>
      </c>
      <c r="D169" s="220" t="s">
        <v>145</v>
      </c>
      <c r="E169" s="221" t="s">
        <v>600</v>
      </c>
      <c r="F169" s="222" t="s">
        <v>601</v>
      </c>
      <c r="G169" s="223" t="s">
        <v>107</v>
      </c>
      <c r="H169" s="224">
        <v>12.699999999999999</v>
      </c>
      <c r="I169" s="225"/>
      <c r="J169" s="226">
        <f>ROUND(I169*H169,2)</f>
        <v>0</v>
      </c>
      <c r="K169" s="222" t="s">
        <v>149</v>
      </c>
      <c r="L169" s="45"/>
      <c r="M169" s="227" t="s">
        <v>1</v>
      </c>
      <c r="N169" s="228" t="s">
        <v>45</v>
      </c>
      <c r="O169" s="92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150</v>
      </c>
      <c r="AT169" s="231" t="s">
        <v>145</v>
      </c>
      <c r="AU169" s="231" t="s">
        <v>90</v>
      </c>
      <c r="AY169" s="18" t="s">
        <v>143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88</v>
      </c>
      <c r="BK169" s="232">
        <f>ROUND(I169*H169,2)</f>
        <v>0</v>
      </c>
      <c r="BL169" s="18" t="s">
        <v>150</v>
      </c>
      <c r="BM169" s="231" t="s">
        <v>602</v>
      </c>
    </row>
    <row r="170" s="2" customFormat="1">
      <c r="A170" s="39"/>
      <c r="B170" s="40"/>
      <c r="C170" s="41"/>
      <c r="D170" s="233" t="s">
        <v>152</v>
      </c>
      <c r="E170" s="41"/>
      <c r="F170" s="234" t="s">
        <v>603</v>
      </c>
      <c r="G170" s="41"/>
      <c r="H170" s="41"/>
      <c r="I170" s="235"/>
      <c r="J170" s="41"/>
      <c r="K170" s="41"/>
      <c r="L170" s="45"/>
      <c r="M170" s="236"/>
      <c r="N170" s="237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152</v>
      </c>
      <c r="AU170" s="18" t="s">
        <v>90</v>
      </c>
    </row>
    <row r="171" s="13" customFormat="1">
      <c r="A171" s="13"/>
      <c r="B171" s="238"/>
      <c r="C171" s="239"/>
      <c r="D171" s="233" t="s">
        <v>154</v>
      </c>
      <c r="E171" s="240" t="s">
        <v>1</v>
      </c>
      <c r="F171" s="241" t="s">
        <v>604</v>
      </c>
      <c r="G171" s="239"/>
      <c r="H171" s="242">
        <v>12.699999999999999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154</v>
      </c>
      <c r="AU171" s="248" t="s">
        <v>90</v>
      </c>
      <c r="AV171" s="13" t="s">
        <v>90</v>
      </c>
      <c r="AW171" s="13" t="s">
        <v>36</v>
      </c>
      <c r="AX171" s="13" t="s">
        <v>88</v>
      </c>
      <c r="AY171" s="248" t="s">
        <v>143</v>
      </c>
    </row>
    <row r="172" s="2" customFormat="1" ht="37.8" customHeight="1">
      <c r="A172" s="39"/>
      <c r="B172" s="40"/>
      <c r="C172" s="220" t="s">
        <v>259</v>
      </c>
      <c r="D172" s="220" t="s">
        <v>145</v>
      </c>
      <c r="E172" s="221" t="s">
        <v>219</v>
      </c>
      <c r="F172" s="222" t="s">
        <v>220</v>
      </c>
      <c r="G172" s="223" t="s">
        <v>107</v>
      </c>
      <c r="H172" s="224">
        <v>349.05799999999999</v>
      </c>
      <c r="I172" s="225"/>
      <c r="J172" s="226">
        <f>ROUND(I172*H172,2)</f>
        <v>0</v>
      </c>
      <c r="K172" s="222" t="s">
        <v>149</v>
      </c>
      <c r="L172" s="45"/>
      <c r="M172" s="227" t="s">
        <v>1</v>
      </c>
      <c r="N172" s="228" t="s">
        <v>45</v>
      </c>
      <c r="O172" s="92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150</v>
      </c>
      <c r="AT172" s="231" t="s">
        <v>145</v>
      </c>
      <c r="AU172" s="231" t="s">
        <v>90</v>
      </c>
      <c r="AY172" s="18" t="s">
        <v>143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88</v>
      </c>
      <c r="BK172" s="232">
        <f>ROUND(I172*H172,2)</f>
        <v>0</v>
      </c>
      <c r="BL172" s="18" t="s">
        <v>150</v>
      </c>
      <c r="BM172" s="231" t="s">
        <v>605</v>
      </c>
    </row>
    <row r="173" s="2" customFormat="1">
      <c r="A173" s="39"/>
      <c r="B173" s="40"/>
      <c r="C173" s="41"/>
      <c r="D173" s="233" t="s">
        <v>152</v>
      </c>
      <c r="E173" s="41"/>
      <c r="F173" s="234" t="s">
        <v>222</v>
      </c>
      <c r="G173" s="41"/>
      <c r="H173" s="41"/>
      <c r="I173" s="235"/>
      <c r="J173" s="41"/>
      <c r="K173" s="41"/>
      <c r="L173" s="45"/>
      <c r="M173" s="236"/>
      <c r="N173" s="237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152</v>
      </c>
      <c r="AU173" s="18" t="s">
        <v>90</v>
      </c>
    </row>
    <row r="174" s="14" customFormat="1">
      <c r="A174" s="14"/>
      <c r="B174" s="249"/>
      <c r="C174" s="250"/>
      <c r="D174" s="233" t="s">
        <v>154</v>
      </c>
      <c r="E174" s="251" t="s">
        <v>1</v>
      </c>
      <c r="F174" s="252" t="s">
        <v>606</v>
      </c>
      <c r="G174" s="250"/>
      <c r="H174" s="251" t="s">
        <v>1</v>
      </c>
      <c r="I174" s="253"/>
      <c r="J174" s="250"/>
      <c r="K174" s="250"/>
      <c r="L174" s="254"/>
      <c r="M174" s="255"/>
      <c r="N174" s="256"/>
      <c r="O174" s="256"/>
      <c r="P174" s="256"/>
      <c r="Q174" s="256"/>
      <c r="R174" s="256"/>
      <c r="S174" s="256"/>
      <c r="T174" s="25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8" t="s">
        <v>154</v>
      </c>
      <c r="AU174" s="258" t="s">
        <v>90</v>
      </c>
      <c r="AV174" s="14" t="s">
        <v>88</v>
      </c>
      <c r="AW174" s="14" t="s">
        <v>36</v>
      </c>
      <c r="AX174" s="14" t="s">
        <v>80</v>
      </c>
      <c r="AY174" s="258" t="s">
        <v>143</v>
      </c>
    </row>
    <row r="175" s="13" customFormat="1">
      <c r="A175" s="13"/>
      <c r="B175" s="238"/>
      <c r="C175" s="239"/>
      <c r="D175" s="233" t="s">
        <v>154</v>
      </c>
      <c r="E175" s="240" t="s">
        <v>1</v>
      </c>
      <c r="F175" s="241" t="s">
        <v>531</v>
      </c>
      <c r="G175" s="239"/>
      <c r="H175" s="242">
        <v>45.963999999999999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8" t="s">
        <v>154</v>
      </c>
      <c r="AU175" s="248" t="s">
        <v>90</v>
      </c>
      <c r="AV175" s="13" t="s">
        <v>90</v>
      </c>
      <c r="AW175" s="13" t="s">
        <v>36</v>
      </c>
      <c r="AX175" s="13" t="s">
        <v>80</v>
      </c>
      <c r="AY175" s="248" t="s">
        <v>143</v>
      </c>
    </row>
    <row r="176" s="13" customFormat="1">
      <c r="A176" s="13"/>
      <c r="B176" s="238"/>
      <c r="C176" s="239"/>
      <c r="D176" s="233" t="s">
        <v>154</v>
      </c>
      <c r="E176" s="240" t="s">
        <v>1</v>
      </c>
      <c r="F176" s="241" t="s">
        <v>594</v>
      </c>
      <c r="G176" s="239"/>
      <c r="H176" s="242">
        <v>159.72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8" t="s">
        <v>154</v>
      </c>
      <c r="AU176" s="248" t="s">
        <v>90</v>
      </c>
      <c r="AV176" s="13" t="s">
        <v>90</v>
      </c>
      <c r="AW176" s="13" t="s">
        <v>36</v>
      </c>
      <c r="AX176" s="13" t="s">
        <v>80</v>
      </c>
      <c r="AY176" s="248" t="s">
        <v>143</v>
      </c>
    </row>
    <row r="177" s="13" customFormat="1">
      <c r="A177" s="13"/>
      <c r="B177" s="238"/>
      <c r="C177" s="239"/>
      <c r="D177" s="233" t="s">
        <v>154</v>
      </c>
      <c r="E177" s="240" t="s">
        <v>1</v>
      </c>
      <c r="F177" s="241" t="s">
        <v>526</v>
      </c>
      <c r="G177" s="239"/>
      <c r="H177" s="242">
        <v>150.21799999999999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154</v>
      </c>
      <c r="AU177" s="248" t="s">
        <v>90</v>
      </c>
      <c r="AV177" s="13" t="s">
        <v>90</v>
      </c>
      <c r="AW177" s="13" t="s">
        <v>36</v>
      </c>
      <c r="AX177" s="13" t="s">
        <v>80</v>
      </c>
      <c r="AY177" s="248" t="s">
        <v>143</v>
      </c>
    </row>
    <row r="178" s="13" customFormat="1">
      <c r="A178" s="13"/>
      <c r="B178" s="238"/>
      <c r="C178" s="239"/>
      <c r="D178" s="233" t="s">
        <v>154</v>
      </c>
      <c r="E178" s="240" t="s">
        <v>1</v>
      </c>
      <c r="F178" s="241" t="s">
        <v>607</v>
      </c>
      <c r="G178" s="239"/>
      <c r="H178" s="242">
        <v>-6.8440000000000003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154</v>
      </c>
      <c r="AU178" s="248" t="s">
        <v>90</v>
      </c>
      <c r="AV178" s="13" t="s">
        <v>90</v>
      </c>
      <c r="AW178" s="13" t="s">
        <v>36</v>
      </c>
      <c r="AX178" s="13" t="s">
        <v>80</v>
      </c>
      <c r="AY178" s="248" t="s">
        <v>143</v>
      </c>
    </row>
    <row r="179" s="15" customFormat="1">
      <c r="A179" s="15"/>
      <c r="B179" s="259"/>
      <c r="C179" s="260"/>
      <c r="D179" s="233" t="s">
        <v>154</v>
      </c>
      <c r="E179" s="261" t="s">
        <v>1</v>
      </c>
      <c r="F179" s="262" t="s">
        <v>209</v>
      </c>
      <c r="G179" s="260"/>
      <c r="H179" s="263">
        <v>349.05799999999999</v>
      </c>
      <c r="I179" s="264"/>
      <c r="J179" s="260"/>
      <c r="K179" s="260"/>
      <c r="L179" s="265"/>
      <c r="M179" s="266"/>
      <c r="N179" s="267"/>
      <c r="O179" s="267"/>
      <c r="P179" s="267"/>
      <c r="Q179" s="267"/>
      <c r="R179" s="267"/>
      <c r="S179" s="267"/>
      <c r="T179" s="26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9" t="s">
        <v>154</v>
      </c>
      <c r="AU179" s="269" t="s">
        <v>90</v>
      </c>
      <c r="AV179" s="15" t="s">
        <v>150</v>
      </c>
      <c r="AW179" s="15" t="s">
        <v>36</v>
      </c>
      <c r="AX179" s="15" t="s">
        <v>88</v>
      </c>
      <c r="AY179" s="269" t="s">
        <v>143</v>
      </c>
    </row>
    <row r="180" s="2" customFormat="1">
      <c r="A180" s="39"/>
      <c r="B180" s="40"/>
      <c r="C180" s="41"/>
      <c r="D180" s="233" t="s">
        <v>231</v>
      </c>
      <c r="E180" s="41"/>
      <c r="F180" s="270" t="s">
        <v>608</v>
      </c>
      <c r="G180" s="41"/>
      <c r="H180" s="41"/>
      <c r="I180" s="41"/>
      <c r="J180" s="41"/>
      <c r="K180" s="41"/>
      <c r="L180" s="45"/>
      <c r="M180" s="236"/>
      <c r="N180" s="237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U180" s="18" t="s">
        <v>90</v>
      </c>
    </row>
    <row r="181" s="2" customFormat="1">
      <c r="A181" s="39"/>
      <c r="B181" s="40"/>
      <c r="C181" s="41"/>
      <c r="D181" s="233" t="s">
        <v>231</v>
      </c>
      <c r="E181" s="41"/>
      <c r="F181" s="270" t="s">
        <v>609</v>
      </c>
      <c r="G181" s="41"/>
      <c r="H181" s="41"/>
      <c r="I181" s="41"/>
      <c r="J181" s="41"/>
      <c r="K181" s="41"/>
      <c r="L181" s="45"/>
      <c r="M181" s="236"/>
      <c r="N181" s="237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U181" s="18" t="s">
        <v>90</v>
      </c>
    </row>
    <row r="182" s="2" customFormat="1">
      <c r="A182" s="39"/>
      <c r="B182" s="40"/>
      <c r="C182" s="41"/>
      <c r="D182" s="233" t="s">
        <v>231</v>
      </c>
      <c r="E182" s="41"/>
      <c r="F182" s="271" t="s">
        <v>592</v>
      </c>
      <c r="G182" s="41"/>
      <c r="H182" s="272">
        <v>150.21799999999999</v>
      </c>
      <c r="I182" s="41"/>
      <c r="J182" s="41"/>
      <c r="K182" s="41"/>
      <c r="L182" s="45"/>
      <c r="M182" s="236"/>
      <c r="N182" s="237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U182" s="18" t="s">
        <v>90</v>
      </c>
    </row>
    <row r="183" s="2" customFormat="1">
      <c r="A183" s="39"/>
      <c r="B183" s="40"/>
      <c r="C183" s="41"/>
      <c r="D183" s="233" t="s">
        <v>231</v>
      </c>
      <c r="E183" s="41"/>
      <c r="F183" s="271" t="s">
        <v>209</v>
      </c>
      <c r="G183" s="41"/>
      <c r="H183" s="272">
        <v>150.21799999999999</v>
      </c>
      <c r="I183" s="41"/>
      <c r="J183" s="41"/>
      <c r="K183" s="41"/>
      <c r="L183" s="45"/>
      <c r="M183" s="236"/>
      <c r="N183" s="237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U183" s="18" t="s">
        <v>90</v>
      </c>
    </row>
    <row r="184" s="2" customFormat="1" ht="37.8" customHeight="1">
      <c r="A184" s="39"/>
      <c r="B184" s="40"/>
      <c r="C184" s="220" t="s">
        <v>271</v>
      </c>
      <c r="D184" s="220" t="s">
        <v>145</v>
      </c>
      <c r="E184" s="221" t="s">
        <v>225</v>
      </c>
      <c r="F184" s="222" t="s">
        <v>226</v>
      </c>
      <c r="G184" s="223" t="s">
        <v>107</v>
      </c>
      <c r="H184" s="224">
        <v>349.05799999999999</v>
      </c>
      <c r="I184" s="225"/>
      <c r="J184" s="226">
        <f>ROUND(I184*H184,2)</f>
        <v>0</v>
      </c>
      <c r="K184" s="222" t="s">
        <v>149</v>
      </c>
      <c r="L184" s="45"/>
      <c r="M184" s="227" t="s">
        <v>1</v>
      </c>
      <c r="N184" s="228" t="s">
        <v>45</v>
      </c>
      <c r="O184" s="92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150</v>
      </c>
      <c r="AT184" s="231" t="s">
        <v>145</v>
      </c>
      <c r="AU184" s="231" t="s">
        <v>90</v>
      </c>
      <c r="AY184" s="18" t="s">
        <v>143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88</v>
      </c>
      <c r="BK184" s="232">
        <f>ROUND(I184*H184,2)</f>
        <v>0</v>
      </c>
      <c r="BL184" s="18" t="s">
        <v>150</v>
      </c>
      <c r="BM184" s="231" t="s">
        <v>610</v>
      </c>
    </row>
    <row r="185" s="2" customFormat="1">
      <c r="A185" s="39"/>
      <c r="B185" s="40"/>
      <c r="C185" s="41"/>
      <c r="D185" s="233" t="s">
        <v>152</v>
      </c>
      <c r="E185" s="41"/>
      <c r="F185" s="234" t="s">
        <v>228</v>
      </c>
      <c r="G185" s="41"/>
      <c r="H185" s="41"/>
      <c r="I185" s="235"/>
      <c r="J185" s="41"/>
      <c r="K185" s="41"/>
      <c r="L185" s="45"/>
      <c r="M185" s="236"/>
      <c r="N185" s="237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152</v>
      </c>
      <c r="AU185" s="18" t="s">
        <v>90</v>
      </c>
    </row>
    <row r="186" s="14" customFormat="1">
      <c r="A186" s="14"/>
      <c r="B186" s="249"/>
      <c r="C186" s="250"/>
      <c r="D186" s="233" t="s">
        <v>154</v>
      </c>
      <c r="E186" s="251" t="s">
        <v>1</v>
      </c>
      <c r="F186" s="252" t="s">
        <v>611</v>
      </c>
      <c r="G186" s="250"/>
      <c r="H186" s="251" t="s">
        <v>1</v>
      </c>
      <c r="I186" s="253"/>
      <c r="J186" s="250"/>
      <c r="K186" s="250"/>
      <c r="L186" s="254"/>
      <c r="M186" s="255"/>
      <c r="N186" s="256"/>
      <c r="O186" s="256"/>
      <c r="P186" s="256"/>
      <c r="Q186" s="256"/>
      <c r="R186" s="256"/>
      <c r="S186" s="256"/>
      <c r="T186" s="25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8" t="s">
        <v>154</v>
      </c>
      <c r="AU186" s="258" t="s">
        <v>90</v>
      </c>
      <c r="AV186" s="14" t="s">
        <v>88</v>
      </c>
      <c r="AW186" s="14" t="s">
        <v>36</v>
      </c>
      <c r="AX186" s="14" t="s">
        <v>80</v>
      </c>
      <c r="AY186" s="258" t="s">
        <v>143</v>
      </c>
    </row>
    <row r="187" s="14" customFormat="1">
      <c r="A187" s="14"/>
      <c r="B187" s="249"/>
      <c r="C187" s="250"/>
      <c r="D187" s="233" t="s">
        <v>154</v>
      </c>
      <c r="E187" s="251" t="s">
        <v>1</v>
      </c>
      <c r="F187" s="252" t="s">
        <v>606</v>
      </c>
      <c r="G187" s="250"/>
      <c r="H187" s="251" t="s">
        <v>1</v>
      </c>
      <c r="I187" s="253"/>
      <c r="J187" s="250"/>
      <c r="K187" s="250"/>
      <c r="L187" s="254"/>
      <c r="M187" s="255"/>
      <c r="N187" s="256"/>
      <c r="O187" s="256"/>
      <c r="P187" s="256"/>
      <c r="Q187" s="256"/>
      <c r="R187" s="256"/>
      <c r="S187" s="256"/>
      <c r="T187" s="25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8" t="s">
        <v>154</v>
      </c>
      <c r="AU187" s="258" t="s">
        <v>90</v>
      </c>
      <c r="AV187" s="14" t="s">
        <v>88</v>
      </c>
      <c r="AW187" s="14" t="s">
        <v>36</v>
      </c>
      <c r="AX187" s="14" t="s">
        <v>80</v>
      </c>
      <c r="AY187" s="258" t="s">
        <v>143</v>
      </c>
    </row>
    <row r="188" s="13" customFormat="1">
      <c r="A188" s="13"/>
      <c r="B188" s="238"/>
      <c r="C188" s="239"/>
      <c r="D188" s="233" t="s">
        <v>154</v>
      </c>
      <c r="E188" s="240" t="s">
        <v>1</v>
      </c>
      <c r="F188" s="241" t="s">
        <v>531</v>
      </c>
      <c r="G188" s="239"/>
      <c r="H188" s="242">
        <v>45.963999999999999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154</v>
      </c>
      <c r="AU188" s="248" t="s">
        <v>90</v>
      </c>
      <c r="AV188" s="13" t="s">
        <v>90</v>
      </c>
      <c r="AW188" s="13" t="s">
        <v>36</v>
      </c>
      <c r="AX188" s="13" t="s">
        <v>80</v>
      </c>
      <c r="AY188" s="248" t="s">
        <v>143</v>
      </c>
    </row>
    <row r="189" s="13" customFormat="1">
      <c r="A189" s="13"/>
      <c r="B189" s="238"/>
      <c r="C189" s="239"/>
      <c r="D189" s="233" t="s">
        <v>154</v>
      </c>
      <c r="E189" s="240" t="s">
        <v>1</v>
      </c>
      <c r="F189" s="241" t="s">
        <v>594</v>
      </c>
      <c r="G189" s="239"/>
      <c r="H189" s="242">
        <v>159.72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154</v>
      </c>
      <c r="AU189" s="248" t="s">
        <v>90</v>
      </c>
      <c r="AV189" s="13" t="s">
        <v>90</v>
      </c>
      <c r="AW189" s="13" t="s">
        <v>36</v>
      </c>
      <c r="AX189" s="13" t="s">
        <v>80</v>
      </c>
      <c r="AY189" s="248" t="s">
        <v>143</v>
      </c>
    </row>
    <row r="190" s="13" customFormat="1">
      <c r="A190" s="13"/>
      <c r="B190" s="238"/>
      <c r="C190" s="239"/>
      <c r="D190" s="233" t="s">
        <v>154</v>
      </c>
      <c r="E190" s="240" t="s">
        <v>1</v>
      </c>
      <c r="F190" s="241" t="s">
        <v>526</v>
      </c>
      <c r="G190" s="239"/>
      <c r="H190" s="242">
        <v>150.21799999999999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154</v>
      </c>
      <c r="AU190" s="248" t="s">
        <v>90</v>
      </c>
      <c r="AV190" s="13" t="s">
        <v>90</v>
      </c>
      <c r="AW190" s="13" t="s">
        <v>36</v>
      </c>
      <c r="AX190" s="13" t="s">
        <v>80</v>
      </c>
      <c r="AY190" s="248" t="s">
        <v>143</v>
      </c>
    </row>
    <row r="191" s="13" customFormat="1">
      <c r="A191" s="13"/>
      <c r="B191" s="238"/>
      <c r="C191" s="239"/>
      <c r="D191" s="233" t="s">
        <v>154</v>
      </c>
      <c r="E191" s="240" t="s">
        <v>1</v>
      </c>
      <c r="F191" s="241" t="s">
        <v>254</v>
      </c>
      <c r="G191" s="239"/>
      <c r="H191" s="242">
        <v>-6.8440000000000003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154</v>
      </c>
      <c r="AU191" s="248" t="s">
        <v>90</v>
      </c>
      <c r="AV191" s="13" t="s">
        <v>90</v>
      </c>
      <c r="AW191" s="13" t="s">
        <v>36</v>
      </c>
      <c r="AX191" s="13" t="s">
        <v>80</v>
      </c>
      <c r="AY191" s="248" t="s">
        <v>143</v>
      </c>
    </row>
    <row r="192" s="15" customFormat="1">
      <c r="A192" s="15"/>
      <c r="B192" s="259"/>
      <c r="C192" s="260"/>
      <c r="D192" s="233" t="s">
        <v>154</v>
      </c>
      <c r="E192" s="261" t="s">
        <v>1</v>
      </c>
      <c r="F192" s="262" t="s">
        <v>209</v>
      </c>
      <c r="G192" s="260"/>
      <c r="H192" s="263">
        <v>349.05799999999999</v>
      </c>
      <c r="I192" s="264"/>
      <c r="J192" s="260"/>
      <c r="K192" s="260"/>
      <c r="L192" s="265"/>
      <c r="M192" s="266"/>
      <c r="N192" s="267"/>
      <c r="O192" s="267"/>
      <c r="P192" s="267"/>
      <c r="Q192" s="267"/>
      <c r="R192" s="267"/>
      <c r="S192" s="267"/>
      <c r="T192" s="268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9" t="s">
        <v>154</v>
      </c>
      <c r="AU192" s="269" t="s">
        <v>90</v>
      </c>
      <c r="AV192" s="15" t="s">
        <v>150</v>
      </c>
      <c r="AW192" s="15" t="s">
        <v>36</v>
      </c>
      <c r="AX192" s="15" t="s">
        <v>88</v>
      </c>
      <c r="AY192" s="269" t="s">
        <v>143</v>
      </c>
    </row>
    <row r="193" s="2" customFormat="1">
      <c r="A193" s="39"/>
      <c r="B193" s="40"/>
      <c r="C193" s="41"/>
      <c r="D193" s="233" t="s">
        <v>231</v>
      </c>
      <c r="E193" s="41"/>
      <c r="F193" s="270" t="s">
        <v>608</v>
      </c>
      <c r="G193" s="41"/>
      <c r="H193" s="41"/>
      <c r="I193" s="41"/>
      <c r="J193" s="41"/>
      <c r="K193" s="41"/>
      <c r="L193" s="45"/>
      <c r="M193" s="236"/>
      <c r="N193" s="237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U193" s="18" t="s">
        <v>90</v>
      </c>
    </row>
    <row r="194" s="2" customFormat="1">
      <c r="A194" s="39"/>
      <c r="B194" s="40"/>
      <c r="C194" s="41"/>
      <c r="D194" s="233" t="s">
        <v>231</v>
      </c>
      <c r="E194" s="41"/>
      <c r="F194" s="270" t="s">
        <v>609</v>
      </c>
      <c r="G194" s="41"/>
      <c r="H194" s="41"/>
      <c r="I194" s="41"/>
      <c r="J194" s="41"/>
      <c r="K194" s="41"/>
      <c r="L194" s="45"/>
      <c r="M194" s="236"/>
      <c r="N194" s="237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U194" s="18" t="s">
        <v>90</v>
      </c>
    </row>
    <row r="195" s="2" customFormat="1">
      <c r="A195" s="39"/>
      <c r="B195" s="40"/>
      <c r="C195" s="41"/>
      <c r="D195" s="233" t="s">
        <v>231</v>
      </c>
      <c r="E195" s="41"/>
      <c r="F195" s="271" t="s">
        <v>592</v>
      </c>
      <c r="G195" s="41"/>
      <c r="H195" s="272">
        <v>150.21799999999999</v>
      </c>
      <c r="I195" s="41"/>
      <c r="J195" s="41"/>
      <c r="K195" s="41"/>
      <c r="L195" s="45"/>
      <c r="M195" s="236"/>
      <c r="N195" s="237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U195" s="18" t="s">
        <v>90</v>
      </c>
    </row>
    <row r="196" s="2" customFormat="1">
      <c r="A196" s="39"/>
      <c r="B196" s="40"/>
      <c r="C196" s="41"/>
      <c r="D196" s="233" t="s">
        <v>231</v>
      </c>
      <c r="E196" s="41"/>
      <c r="F196" s="271" t="s">
        <v>209</v>
      </c>
      <c r="G196" s="41"/>
      <c r="H196" s="272">
        <v>150.21799999999999</v>
      </c>
      <c r="I196" s="41"/>
      <c r="J196" s="41"/>
      <c r="K196" s="41"/>
      <c r="L196" s="45"/>
      <c r="M196" s="236"/>
      <c r="N196" s="237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U196" s="18" t="s">
        <v>90</v>
      </c>
    </row>
    <row r="197" s="2" customFormat="1">
      <c r="A197" s="39"/>
      <c r="B197" s="40"/>
      <c r="C197" s="41"/>
      <c r="D197" s="233" t="s">
        <v>231</v>
      </c>
      <c r="E197" s="41"/>
      <c r="F197" s="270" t="s">
        <v>257</v>
      </c>
      <c r="G197" s="41"/>
      <c r="H197" s="41"/>
      <c r="I197" s="41"/>
      <c r="J197" s="41"/>
      <c r="K197" s="41"/>
      <c r="L197" s="45"/>
      <c r="M197" s="236"/>
      <c r="N197" s="237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U197" s="18" t="s">
        <v>90</v>
      </c>
    </row>
    <row r="198" s="2" customFormat="1">
      <c r="A198" s="39"/>
      <c r="B198" s="40"/>
      <c r="C198" s="41"/>
      <c r="D198" s="233" t="s">
        <v>231</v>
      </c>
      <c r="E198" s="41"/>
      <c r="F198" s="271" t="s">
        <v>612</v>
      </c>
      <c r="G198" s="41"/>
      <c r="H198" s="272">
        <v>6.8440000000000003</v>
      </c>
      <c r="I198" s="41"/>
      <c r="J198" s="41"/>
      <c r="K198" s="41"/>
      <c r="L198" s="45"/>
      <c r="M198" s="236"/>
      <c r="N198" s="237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U198" s="18" t="s">
        <v>90</v>
      </c>
    </row>
    <row r="199" s="2" customFormat="1">
      <c r="A199" s="39"/>
      <c r="B199" s="40"/>
      <c r="C199" s="41"/>
      <c r="D199" s="233" t="s">
        <v>231</v>
      </c>
      <c r="E199" s="41"/>
      <c r="F199" s="271" t="s">
        <v>209</v>
      </c>
      <c r="G199" s="41"/>
      <c r="H199" s="272">
        <v>6.8440000000000003</v>
      </c>
      <c r="I199" s="41"/>
      <c r="J199" s="41"/>
      <c r="K199" s="41"/>
      <c r="L199" s="45"/>
      <c r="M199" s="236"/>
      <c r="N199" s="237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U199" s="18" t="s">
        <v>90</v>
      </c>
    </row>
    <row r="200" s="2" customFormat="1" ht="37.8" customHeight="1">
      <c r="A200" s="39"/>
      <c r="B200" s="40"/>
      <c r="C200" s="220" t="s">
        <v>278</v>
      </c>
      <c r="D200" s="220" t="s">
        <v>145</v>
      </c>
      <c r="E200" s="221" t="s">
        <v>235</v>
      </c>
      <c r="F200" s="222" t="s">
        <v>236</v>
      </c>
      <c r="G200" s="223" t="s">
        <v>107</v>
      </c>
      <c r="H200" s="224">
        <v>349.05799999999999</v>
      </c>
      <c r="I200" s="225"/>
      <c r="J200" s="226">
        <f>ROUND(I200*H200,2)</f>
        <v>0</v>
      </c>
      <c r="K200" s="222" t="s">
        <v>149</v>
      </c>
      <c r="L200" s="45"/>
      <c r="M200" s="227" t="s">
        <v>1</v>
      </c>
      <c r="N200" s="228" t="s">
        <v>45</v>
      </c>
      <c r="O200" s="92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150</v>
      </c>
      <c r="AT200" s="231" t="s">
        <v>145</v>
      </c>
      <c r="AU200" s="231" t="s">
        <v>90</v>
      </c>
      <c r="AY200" s="18" t="s">
        <v>143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88</v>
      </c>
      <c r="BK200" s="232">
        <f>ROUND(I200*H200,2)</f>
        <v>0</v>
      </c>
      <c r="BL200" s="18" t="s">
        <v>150</v>
      </c>
      <c r="BM200" s="231" t="s">
        <v>613</v>
      </c>
    </row>
    <row r="201" s="2" customFormat="1">
      <c r="A201" s="39"/>
      <c r="B201" s="40"/>
      <c r="C201" s="41"/>
      <c r="D201" s="233" t="s">
        <v>152</v>
      </c>
      <c r="E201" s="41"/>
      <c r="F201" s="234" t="s">
        <v>238</v>
      </c>
      <c r="G201" s="41"/>
      <c r="H201" s="41"/>
      <c r="I201" s="235"/>
      <c r="J201" s="41"/>
      <c r="K201" s="41"/>
      <c r="L201" s="45"/>
      <c r="M201" s="236"/>
      <c r="N201" s="237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152</v>
      </c>
      <c r="AU201" s="18" t="s">
        <v>90</v>
      </c>
    </row>
    <row r="202" s="14" customFormat="1">
      <c r="A202" s="14"/>
      <c r="B202" s="249"/>
      <c r="C202" s="250"/>
      <c r="D202" s="233" t="s">
        <v>154</v>
      </c>
      <c r="E202" s="251" t="s">
        <v>1</v>
      </c>
      <c r="F202" s="252" t="s">
        <v>614</v>
      </c>
      <c r="G202" s="250"/>
      <c r="H202" s="251" t="s">
        <v>1</v>
      </c>
      <c r="I202" s="253"/>
      <c r="J202" s="250"/>
      <c r="K202" s="250"/>
      <c r="L202" s="254"/>
      <c r="M202" s="255"/>
      <c r="N202" s="256"/>
      <c r="O202" s="256"/>
      <c r="P202" s="256"/>
      <c r="Q202" s="256"/>
      <c r="R202" s="256"/>
      <c r="S202" s="256"/>
      <c r="T202" s="25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8" t="s">
        <v>154</v>
      </c>
      <c r="AU202" s="258" t="s">
        <v>90</v>
      </c>
      <c r="AV202" s="14" t="s">
        <v>88</v>
      </c>
      <c r="AW202" s="14" t="s">
        <v>36</v>
      </c>
      <c r="AX202" s="14" t="s">
        <v>80</v>
      </c>
      <c r="AY202" s="258" t="s">
        <v>143</v>
      </c>
    </row>
    <row r="203" s="13" customFormat="1">
      <c r="A203" s="13"/>
      <c r="B203" s="238"/>
      <c r="C203" s="239"/>
      <c r="D203" s="233" t="s">
        <v>154</v>
      </c>
      <c r="E203" s="240" t="s">
        <v>1</v>
      </c>
      <c r="F203" s="241" t="s">
        <v>531</v>
      </c>
      <c r="G203" s="239"/>
      <c r="H203" s="242">
        <v>45.963999999999999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8" t="s">
        <v>154</v>
      </c>
      <c r="AU203" s="248" t="s">
        <v>90</v>
      </c>
      <c r="AV203" s="13" t="s">
        <v>90</v>
      </c>
      <c r="AW203" s="13" t="s">
        <v>36</v>
      </c>
      <c r="AX203" s="13" t="s">
        <v>80</v>
      </c>
      <c r="AY203" s="248" t="s">
        <v>143</v>
      </c>
    </row>
    <row r="204" s="13" customFormat="1">
      <c r="A204" s="13"/>
      <c r="B204" s="238"/>
      <c r="C204" s="239"/>
      <c r="D204" s="233" t="s">
        <v>154</v>
      </c>
      <c r="E204" s="240" t="s">
        <v>1</v>
      </c>
      <c r="F204" s="241" t="s">
        <v>594</v>
      </c>
      <c r="G204" s="239"/>
      <c r="H204" s="242">
        <v>159.72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154</v>
      </c>
      <c r="AU204" s="248" t="s">
        <v>90</v>
      </c>
      <c r="AV204" s="13" t="s">
        <v>90</v>
      </c>
      <c r="AW204" s="13" t="s">
        <v>36</v>
      </c>
      <c r="AX204" s="13" t="s">
        <v>80</v>
      </c>
      <c r="AY204" s="248" t="s">
        <v>143</v>
      </c>
    </row>
    <row r="205" s="13" customFormat="1">
      <c r="A205" s="13"/>
      <c r="B205" s="238"/>
      <c r="C205" s="239"/>
      <c r="D205" s="233" t="s">
        <v>154</v>
      </c>
      <c r="E205" s="240" t="s">
        <v>1</v>
      </c>
      <c r="F205" s="241" t="s">
        <v>526</v>
      </c>
      <c r="G205" s="239"/>
      <c r="H205" s="242">
        <v>150.21799999999999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154</v>
      </c>
      <c r="AU205" s="248" t="s">
        <v>90</v>
      </c>
      <c r="AV205" s="13" t="s">
        <v>90</v>
      </c>
      <c r="AW205" s="13" t="s">
        <v>36</v>
      </c>
      <c r="AX205" s="13" t="s">
        <v>80</v>
      </c>
      <c r="AY205" s="248" t="s">
        <v>143</v>
      </c>
    </row>
    <row r="206" s="13" customFormat="1">
      <c r="A206" s="13"/>
      <c r="B206" s="238"/>
      <c r="C206" s="239"/>
      <c r="D206" s="233" t="s">
        <v>154</v>
      </c>
      <c r="E206" s="240" t="s">
        <v>1</v>
      </c>
      <c r="F206" s="241" t="s">
        <v>254</v>
      </c>
      <c r="G206" s="239"/>
      <c r="H206" s="242">
        <v>-6.8440000000000003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154</v>
      </c>
      <c r="AU206" s="248" t="s">
        <v>90</v>
      </c>
      <c r="AV206" s="13" t="s">
        <v>90</v>
      </c>
      <c r="AW206" s="13" t="s">
        <v>36</v>
      </c>
      <c r="AX206" s="13" t="s">
        <v>80</v>
      </c>
      <c r="AY206" s="248" t="s">
        <v>143</v>
      </c>
    </row>
    <row r="207" s="16" customFormat="1">
      <c r="A207" s="16"/>
      <c r="B207" s="273"/>
      <c r="C207" s="274"/>
      <c r="D207" s="233" t="s">
        <v>154</v>
      </c>
      <c r="E207" s="275" t="s">
        <v>533</v>
      </c>
      <c r="F207" s="276" t="s">
        <v>255</v>
      </c>
      <c r="G207" s="274"/>
      <c r="H207" s="277">
        <v>349.05799999999999</v>
      </c>
      <c r="I207" s="278"/>
      <c r="J207" s="274"/>
      <c r="K207" s="274"/>
      <c r="L207" s="279"/>
      <c r="M207" s="280"/>
      <c r="N207" s="281"/>
      <c r="O207" s="281"/>
      <c r="P207" s="281"/>
      <c r="Q207" s="281"/>
      <c r="R207" s="281"/>
      <c r="S207" s="281"/>
      <c r="T207" s="282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83" t="s">
        <v>154</v>
      </c>
      <c r="AU207" s="283" t="s">
        <v>90</v>
      </c>
      <c r="AV207" s="16" t="s">
        <v>161</v>
      </c>
      <c r="AW207" s="16" t="s">
        <v>36</v>
      </c>
      <c r="AX207" s="16" t="s">
        <v>80</v>
      </c>
      <c r="AY207" s="283" t="s">
        <v>143</v>
      </c>
    </row>
    <row r="208" s="13" customFormat="1">
      <c r="A208" s="13"/>
      <c r="B208" s="238"/>
      <c r="C208" s="239"/>
      <c r="D208" s="233" t="s">
        <v>154</v>
      </c>
      <c r="E208" s="240" t="s">
        <v>1</v>
      </c>
      <c r="F208" s="241" t="s">
        <v>615</v>
      </c>
      <c r="G208" s="239"/>
      <c r="H208" s="242">
        <v>349.05799999999999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8" t="s">
        <v>154</v>
      </c>
      <c r="AU208" s="248" t="s">
        <v>90</v>
      </c>
      <c r="AV208" s="13" t="s">
        <v>90</v>
      </c>
      <c r="AW208" s="13" t="s">
        <v>36</v>
      </c>
      <c r="AX208" s="13" t="s">
        <v>88</v>
      </c>
      <c r="AY208" s="248" t="s">
        <v>143</v>
      </c>
    </row>
    <row r="209" s="2" customFormat="1">
      <c r="A209" s="39"/>
      <c r="B209" s="40"/>
      <c r="C209" s="41"/>
      <c r="D209" s="233" t="s">
        <v>231</v>
      </c>
      <c r="E209" s="41"/>
      <c r="F209" s="270" t="s">
        <v>608</v>
      </c>
      <c r="G209" s="41"/>
      <c r="H209" s="41"/>
      <c r="I209" s="41"/>
      <c r="J209" s="41"/>
      <c r="K209" s="41"/>
      <c r="L209" s="45"/>
      <c r="M209" s="236"/>
      <c r="N209" s="237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U209" s="18" t="s">
        <v>90</v>
      </c>
    </row>
    <row r="210" s="2" customFormat="1">
      <c r="A210" s="39"/>
      <c r="B210" s="40"/>
      <c r="C210" s="41"/>
      <c r="D210" s="233" t="s">
        <v>231</v>
      </c>
      <c r="E210" s="41"/>
      <c r="F210" s="270" t="s">
        <v>609</v>
      </c>
      <c r="G210" s="41"/>
      <c r="H210" s="41"/>
      <c r="I210" s="41"/>
      <c r="J210" s="41"/>
      <c r="K210" s="41"/>
      <c r="L210" s="45"/>
      <c r="M210" s="236"/>
      <c r="N210" s="237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U210" s="18" t="s">
        <v>90</v>
      </c>
    </row>
    <row r="211" s="2" customFormat="1">
      <c r="A211" s="39"/>
      <c r="B211" s="40"/>
      <c r="C211" s="41"/>
      <c r="D211" s="233" t="s">
        <v>231</v>
      </c>
      <c r="E211" s="41"/>
      <c r="F211" s="271" t="s">
        <v>592</v>
      </c>
      <c r="G211" s="41"/>
      <c r="H211" s="272">
        <v>150.21799999999999</v>
      </c>
      <c r="I211" s="41"/>
      <c r="J211" s="41"/>
      <c r="K211" s="41"/>
      <c r="L211" s="45"/>
      <c r="M211" s="236"/>
      <c r="N211" s="237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U211" s="18" t="s">
        <v>90</v>
      </c>
    </row>
    <row r="212" s="2" customFormat="1">
      <c r="A212" s="39"/>
      <c r="B212" s="40"/>
      <c r="C212" s="41"/>
      <c r="D212" s="233" t="s">
        <v>231</v>
      </c>
      <c r="E212" s="41"/>
      <c r="F212" s="271" t="s">
        <v>209</v>
      </c>
      <c r="G212" s="41"/>
      <c r="H212" s="272">
        <v>150.21799999999999</v>
      </c>
      <c r="I212" s="41"/>
      <c r="J212" s="41"/>
      <c r="K212" s="41"/>
      <c r="L212" s="45"/>
      <c r="M212" s="236"/>
      <c r="N212" s="237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U212" s="18" t="s">
        <v>90</v>
      </c>
    </row>
    <row r="213" s="2" customFormat="1">
      <c r="A213" s="39"/>
      <c r="B213" s="40"/>
      <c r="C213" s="41"/>
      <c r="D213" s="233" t="s">
        <v>231</v>
      </c>
      <c r="E213" s="41"/>
      <c r="F213" s="270" t="s">
        <v>257</v>
      </c>
      <c r="G213" s="41"/>
      <c r="H213" s="41"/>
      <c r="I213" s="41"/>
      <c r="J213" s="41"/>
      <c r="K213" s="41"/>
      <c r="L213" s="45"/>
      <c r="M213" s="236"/>
      <c r="N213" s="237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U213" s="18" t="s">
        <v>90</v>
      </c>
    </row>
    <row r="214" s="2" customFormat="1">
      <c r="A214" s="39"/>
      <c r="B214" s="40"/>
      <c r="C214" s="41"/>
      <c r="D214" s="233" t="s">
        <v>231</v>
      </c>
      <c r="E214" s="41"/>
      <c r="F214" s="271" t="s">
        <v>612</v>
      </c>
      <c r="G214" s="41"/>
      <c r="H214" s="272">
        <v>6.8440000000000003</v>
      </c>
      <c r="I214" s="41"/>
      <c r="J214" s="41"/>
      <c r="K214" s="41"/>
      <c r="L214" s="45"/>
      <c r="M214" s="236"/>
      <c r="N214" s="237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U214" s="18" t="s">
        <v>90</v>
      </c>
    </row>
    <row r="215" s="2" customFormat="1">
      <c r="A215" s="39"/>
      <c r="B215" s="40"/>
      <c r="C215" s="41"/>
      <c r="D215" s="233" t="s">
        <v>231</v>
      </c>
      <c r="E215" s="41"/>
      <c r="F215" s="271" t="s">
        <v>209</v>
      </c>
      <c r="G215" s="41"/>
      <c r="H215" s="272">
        <v>6.8440000000000003</v>
      </c>
      <c r="I215" s="41"/>
      <c r="J215" s="41"/>
      <c r="K215" s="41"/>
      <c r="L215" s="45"/>
      <c r="M215" s="236"/>
      <c r="N215" s="237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U215" s="18" t="s">
        <v>90</v>
      </c>
    </row>
    <row r="216" s="2" customFormat="1">
      <c r="A216" s="39"/>
      <c r="B216" s="40"/>
      <c r="C216" s="41"/>
      <c r="D216" s="233" t="s">
        <v>231</v>
      </c>
      <c r="E216" s="41"/>
      <c r="F216" s="270" t="s">
        <v>616</v>
      </c>
      <c r="G216" s="41"/>
      <c r="H216" s="41"/>
      <c r="I216" s="41"/>
      <c r="J216" s="41"/>
      <c r="K216" s="41"/>
      <c r="L216" s="45"/>
      <c r="M216" s="236"/>
      <c r="N216" s="237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U216" s="18" t="s">
        <v>90</v>
      </c>
    </row>
    <row r="217" s="2" customFormat="1">
      <c r="A217" s="39"/>
      <c r="B217" s="40"/>
      <c r="C217" s="41"/>
      <c r="D217" s="233" t="s">
        <v>231</v>
      </c>
      <c r="E217" s="41"/>
      <c r="F217" s="271" t="s">
        <v>614</v>
      </c>
      <c r="G217" s="41"/>
      <c r="H217" s="272">
        <v>0</v>
      </c>
      <c r="I217" s="41"/>
      <c r="J217" s="41"/>
      <c r="K217" s="41"/>
      <c r="L217" s="45"/>
      <c r="M217" s="236"/>
      <c r="N217" s="237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U217" s="18" t="s">
        <v>90</v>
      </c>
    </row>
    <row r="218" s="2" customFormat="1">
      <c r="A218" s="39"/>
      <c r="B218" s="40"/>
      <c r="C218" s="41"/>
      <c r="D218" s="233" t="s">
        <v>231</v>
      </c>
      <c r="E218" s="41"/>
      <c r="F218" s="271" t="s">
        <v>531</v>
      </c>
      <c r="G218" s="41"/>
      <c r="H218" s="272">
        <v>45.963999999999999</v>
      </c>
      <c r="I218" s="41"/>
      <c r="J218" s="41"/>
      <c r="K218" s="41"/>
      <c r="L218" s="45"/>
      <c r="M218" s="236"/>
      <c r="N218" s="237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U218" s="18" t="s">
        <v>90</v>
      </c>
    </row>
    <row r="219" s="2" customFormat="1">
      <c r="A219" s="39"/>
      <c r="B219" s="40"/>
      <c r="C219" s="41"/>
      <c r="D219" s="233" t="s">
        <v>231</v>
      </c>
      <c r="E219" s="41"/>
      <c r="F219" s="271" t="s">
        <v>594</v>
      </c>
      <c r="G219" s="41"/>
      <c r="H219" s="272">
        <v>159.72</v>
      </c>
      <c r="I219" s="41"/>
      <c r="J219" s="41"/>
      <c r="K219" s="41"/>
      <c r="L219" s="45"/>
      <c r="M219" s="236"/>
      <c r="N219" s="237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U219" s="18" t="s">
        <v>90</v>
      </c>
    </row>
    <row r="220" s="2" customFormat="1">
      <c r="A220" s="39"/>
      <c r="B220" s="40"/>
      <c r="C220" s="41"/>
      <c r="D220" s="233" t="s">
        <v>231</v>
      </c>
      <c r="E220" s="41"/>
      <c r="F220" s="271" t="s">
        <v>526</v>
      </c>
      <c r="G220" s="41"/>
      <c r="H220" s="272">
        <v>150.21799999999999</v>
      </c>
      <c r="I220" s="41"/>
      <c r="J220" s="41"/>
      <c r="K220" s="41"/>
      <c r="L220" s="45"/>
      <c r="M220" s="236"/>
      <c r="N220" s="237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U220" s="18" t="s">
        <v>90</v>
      </c>
    </row>
    <row r="221" s="2" customFormat="1">
      <c r="A221" s="39"/>
      <c r="B221" s="40"/>
      <c r="C221" s="41"/>
      <c r="D221" s="233" t="s">
        <v>231</v>
      </c>
      <c r="E221" s="41"/>
      <c r="F221" s="271" t="s">
        <v>254</v>
      </c>
      <c r="G221" s="41"/>
      <c r="H221" s="272">
        <v>-6.8440000000000003</v>
      </c>
      <c r="I221" s="41"/>
      <c r="J221" s="41"/>
      <c r="K221" s="41"/>
      <c r="L221" s="45"/>
      <c r="M221" s="236"/>
      <c r="N221" s="237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U221" s="18" t="s">
        <v>90</v>
      </c>
    </row>
    <row r="222" s="2" customFormat="1">
      <c r="A222" s="39"/>
      <c r="B222" s="40"/>
      <c r="C222" s="41"/>
      <c r="D222" s="233" t="s">
        <v>231</v>
      </c>
      <c r="E222" s="41"/>
      <c r="F222" s="271" t="s">
        <v>255</v>
      </c>
      <c r="G222" s="41"/>
      <c r="H222" s="272">
        <v>349.05799999999999</v>
      </c>
      <c r="I222" s="41"/>
      <c r="J222" s="41"/>
      <c r="K222" s="41"/>
      <c r="L222" s="45"/>
      <c r="M222" s="236"/>
      <c r="N222" s="237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U222" s="18" t="s">
        <v>90</v>
      </c>
    </row>
    <row r="223" s="2" customFormat="1" ht="24.15" customHeight="1">
      <c r="A223" s="39"/>
      <c r="B223" s="40"/>
      <c r="C223" s="220" t="s">
        <v>284</v>
      </c>
      <c r="D223" s="220" t="s">
        <v>145</v>
      </c>
      <c r="E223" s="221" t="s">
        <v>243</v>
      </c>
      <c r="F223" s="222" t="s">
        <v>244</v>
      </c>
      <c r="G223" s="223" t="s">
        <v>107</v>
      </c>
      <c r="H223" s="224">
        <v>6.8440000000000003</v>
      </c>
      <c r="I223" s="225"/>
      <c r="J223" s="226">
        <f>ROUND(I223*H223,2)</f>
        <v>0</v>
      </c>
      <c r="K223" s="222" t="s">
        <v>149</v>
      </c>
      <c r="L223" s="45"/>
      <c r="M223" s="227" t="s">
        <v>1</v>
      </c>
      <c r="N223" s="228" t="s">
        <v>45</v>
      </c>
      <c r="O223" s="92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1" t="s">
        <v>150</v>
      </c>
      <c r="AT223" s="231" t="s">
        <v>145</v>
      </c>
      <c r="AU223" s="231" t="s">
        <v>90</v>
      </c>
      <c r="AY223" s="18" t="s">
        <v>143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8" t="s">
        <v>88</v>
      </c>
      <c r="BK223" s="232">
        <f>ROUND(I223*H223,2)</f>
        <v>0</v>
      </c>
      <c r="BL223" s="18" t="s">
        <v>150</v>
      </c>
      <c r="BM223" s="231" t="s">
        <v>617</v>
      </c>
    </row>
    <row r="224" s="2" customFormat="1">
      <c r="A224" s="39"/>
      <c r="B224" s="40"/>
      <c r="C224" s="41"/>
      <c r="D224" s="233" t="s">
        <v>152</v>
      </c>
      <c r="E224" s="41"/>
      <c r="F224" s="234" t="s">
        <v>246</v>
      </c>
      <c r="G224" s="41"/>
      <c r="H224" s="41"/>
      <c r="I224" s="235"/>
      <c r="J224" s="41"/>
      <c r="K224" s="41"/>
      <c r="L224" s="45"/>
      <c r="M224" s="236"/>
      <c r="N224" s="237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152</v>
      </c>
      <c r="AU224" s="18" t="s">
        <v>90</v>
      </c>
    </row>
    <row r="225" s="13" customFormat="1">
      <c r="A225" s="13"/>
      <c r="B225" s="238"/>
      <c r="C225" s="239"/>
      <c r="D225" s="233" t="s">
        <v>154</v>
      </c>
      <c r="E225" s="240" t="s">
        <v>1</v>
      </c>
      <c r="F225" s="241" t="s">
        <v>612</v>
      </c>
      <c r="G225" s="239"/>
      <c r="H225" s="242">
        <v>6.8440000000000003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8" t="s">
        <v>154</v>
      </c>
      <c r="AU225" s="248" t="s">
        <v>90</v>
      </c>
      <c r="AV225" s="13" t="s">
        <v>90</v>
      </c>
      <c r="AW225" s="13" t="s">
        <v>36</v>
      </c>
      <c r="AX225" s="13" t="s">
        <v>80</v>
      </c>
      <c r="AY225" s="248" t="s">
        <v>143</v>
      </c>
    </row>
    <row r="226" s="15" customFormat="1">
      <c r="A226" s="15"/>
      <c r="B226" s="259"/>
      <c r="C226" s="260"/>
      <c r="D226" s="233" t="s">
        <v>154</v>
      </c>
      <c r="E226" s="261" t="s">
        <v>101</v>
      </c>
      <c r="F226" s="262" t="s">
        <v>209</v>
      </c>
      <c r="G226" s="260"/>
      <c r="H226" s="263">
        <v>6.8440000000000003</v>
      </c>
      <c r="I226" s="264"/>
      <c r="J226" s="260"/>
      <c r="K226" s="260"/>
      <c r="L226" s="265"/>
      <c r="M226" s="266"/>
      <c r="N226" s="267"/>
      <c r="O226" s="267"/>
      <c r="P226" s="267"/>
      <c r="Q226" s="267"/>
      <c r="R226" s="267"/>
      <c r="S226" s="267"/>
      <c r="T226" s="268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9" t="s">
        <v>154</v>
      </c>
      <c r="AU226" s="269" t="s">
        <v>90</v>
      </c>
      <c r="AV226" s="15" t="s">
        <v>150</v>
      </c>
      <c r="AW226" s="15" t="s">
        <v>36</v>
      </c>
      <c r="AX226" s="15" t="s">
        <v>88</v>
      </c>
      <c r="AY226" s="269" t="s">
        <v>143</v>
      </c>
    </row>
    <row r="227" s="2" customFormat="1" ht="33" customHeight="1">
      <c r="A227" s="39"/>
      <c r="B227" s="40"/>
      <c r="C227" s="220" t="s">
        <v>290</v>
      </c>
      <c r="D227" s="220" t="s">
        <v>145</v>
      </c>
      <c r="E227" s="221" t="s">
        <v>249</v>
      </c>
      <c r="F227" s="222" t="s">
        <v>250</v>
      </c>
      <c r="G227" s="223" t="s">
        <v>99</v>
      </c>
      <c r="H227" s="224">
        <v>628.30399999999997</v>
      </c>
      <c r="I227" s="225"/>
      <c r="J227" s="226">
        <f>ROUND(I227*H227,2)</f>
        <v>0</v>
      </c>
      <c r="K227" s="222" t="s">
        <v>149</v>
      </c>
      <c r="L227" s="45"/>
      <c r="M227" s="227" t="s">
        <v>1</v>
      </c>
      <c r="N227" s="228" t="s">
        <v>45</v>
      </c>
      <c r="O227" s="92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150</v>
      </c>
      <c r="AT227" s="231" t="s">
        <v>145</v>
      </c>
      <c r="AU227" s="231" t="s">
        <v>90</v>
      </c>
      <c r="AY227" s="18" t="s">
        <v>143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88</v>
      </c>
      <c r="BK227" s="232">
        <f>ROUND(I227*H227,2)</f>
        <v>0</v>
      </c>
      <c r="BL227" s="18" t="s">
        <v>150</v>
      </c>
      <c r="BM227" s="231" t="s">
        <v>618</v>
      </c>
    </row>
    <row r="228" s="2" customFormat="1">
      <c r="A228" s="39"/>
      <c r="B228" s="40"/>
      <c r="C228" s="41"/>
      <c r="D228" s="233" t="s">
        <v>152</v>
      </c>
      <c r="E228" s="41"/>
      <c r="F228" s="234" t="s">
        <v>252</v>
      </c>
      <c r="G228" s="41"/>
      <c r="H228" s="41"/>
      <c r="I228" s="235"/>
      <c r="J228" s="41"/>
      <c r="K228" s="41"/>
      <c r="L228" s="45"/>
      <c r="M228" s="236"/>
      <c r="N228" s="237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152</v>
      </c>
      <c r="AU228" s="18" t="s">
        <v>90</v>
      </c>
    </row>
    <row r="229" s="13" customFormat="1">
      <c r="A229" s="13"/>
      <c r="B229" s="238"/>
      <c r="C229" s="239"/>
      <c r="D229" s="233" t="s">
        <v>154</v>
      </c>
      <c r="E229" s="240" t="s">
        <v>1</v>
      </c>
      <c r="F229" s="241" t="s">
        <v>531</v>
      </c>
      <c r="G229" s="239"/>
      <c r="H229" s="242">
        <v>45.963999999999999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8" t="s">
        <v>154</v>
      </c>
      <c r="AU229" s="248" t="s">
        <v>90</v>
      </c>
      <c r="AV229" s="13" t="s">
        <v>90</v>
      </c>
      <c r="AW229" s="13" t="s">
        <v>36</v>
      </c>
      <c r="AX229" s="13" t="s">
        <v>80</v>
      </c>
      <c r="AY229" s="248" t="s">
        <v>143</v>
      </c>
    </row>
    <row r="230" s="13" customFormat="1">
      <c r="A230" s="13"/>
      <c r="B230" s="238"/>
      <c r="C230" s="239"/>
      <c r="D230" s="233" t="s">
        <v>154</v>
      </c>
      <c r="E230" s="240" t="s">
        <v>1</v>
      </c>
      <c r="F230" s="241" t="s">
        <v>594</v>
      </c>
      <c r="G230" s="239"/>
      <c r="H230" s="242">
        <v>159.72</v>
      </c>
      <c r="I230" s="243"/>
      <c r="J230" s="239"/>
      <c r="K230" s="239"/>
      <c r="L230" s="244"/>
      <c r="M230" s="245"/>
      <c r="N230" s="246"/>
      <c r="O230" s="246"/>
      <c r="P230" s="246"/>
      <c r="Q230" s="246"/>
      <c r="R230" s="246"/>
      <c r="S230" s="246"/>
      <c r="T230" s="24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8" t="s">
        <v>154</v>
      </c>
      <c r="AU230" s="248" t="s">
        <v>90</v>
      </c>
      <c r="AV230" s="13" t="s">
        <v>90</v>
      </c>
      <c r="AW230" s="13" t="s">
        <v>36</v>
      </c>
      <c r="AX230" s="13" t="s">
        <v>80</v>
      </c>
      <c r="AY230" s="248" t="s">
        <v>143</v>
      </c>
    </row>
    <row r="231" s="13" customFormat="1">
      <c r="A231" s="13"/>
      <c r="B231" s="238"/>
      <c r="C231" s="239"/>
      <c r="D231" s="233" t="s">
        <v>154</v>
      </c>
      <c r="E231" s="240" t="s">
        <v>1</v>
      </c>
      <c r="F231" s="241" t="s">
        <v>526</v>
      </c>
      <c r="G231" s="239"/>
      <c r="H231" s="242">
        <v>150.21799999999999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154</v>
      </c>
      <c r="AU231" s="248" t="s">
        <v>90</v>
      </c>
      <c r="AV231" s="13" t="s">
        <v>90</v>
      </c>
      <c r="AW231" s="13" t="s">
        <v>36</v>
      </c>
      <c r="AX231" s="13" t="s">
        <v>80</v>
      </c>
      <c r="AY231" s="248" t="s">
        <v>143</v>
      </c>
    </row>
    <row r="232" s="13" customFormat="1">
      <c r="A232" s="13"/>
      <c r="B232" s="238"/>
      <c r="C232" s="239"/>
      <c r="D232" s="233" t="s">
        <v>154</v>
      </c>
      <c r="E232" s="240" t="s">
        <v>1</v>
      </c>
      <c r="F232" s="241" t="s">
        <v>254</v>
      </c>
      <c r="G232" s="239"/>
      <c r="H232" s="242">
        <v>-6.8440000000000003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8" t="s">
        <v>154</v>
      </c>
      <c r="AU232" s="248" t="s">
        <v>90</v>
      </c>
      <c r="AV232" s="13" t="s">
        <v>90</v>
      </c>
      <c r="AW232" s="13" t="s">
        <v>36</v>
      </c>
      <c r="AX232" s="13" t="s">
        <v>80</v>
      </c>
      <c r="AY232" s="248" t="s">
        <v>143</v>
      </c>
    </row>
    <row r="233" s="16" customFormat="1">
      <c r="A233" s="16"/>
      <c r="B233" s="273"/>
      <c r="C233" s="274"/>
      <c r="D233" s="233" t="s">
        <v>154</v>
      </c>
      <c r="E233" s="275" t="s">
        <v>97</v>
      </c>
      <c r="F233" s="276" t="s">
        <v>255</v>
      </c>
      <c r="G233" s="274"/>
      <c r="H233" s="277">
        <v>349.05799999999999</v>
      </c>
      <c r="I233" s="278"/>
      <c r="J233" s="274"/>
      <c r="K233" s="274"/>
      <c r="L233" s="279"/>
      <c r="M233" s="280"/>
      <c r="N233" s="281"/>
      <c r="O233" s="281"/>
      <c r="P233" s="281"/>
      <c r="Q233" s="281"/>
      <c r="R233" s="281"/>
      <c r="S233" s="281"/>
      <c r="T233" s="282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83" t="s">
        <v>154</v>
      </c>
      <c r="AU233" s="283" t="s">
        <v>90</v>
      </c>
      <c r="AV233" s="16" t="s">
        <v>161</v>
      </c>
      <c r="AW233" s="16" t="s">
        <v>36</v>
      </c>
      <c r="AX233" s="16" t="s">
        <v>80</v>
      </c>
      <c r="AY233" s="283" t="s">
        <v>143</v>
      </c>
    </row>
    <row r="234" s="13" customFormat="1">
      <c r="A234" s="13"/>
      <c r="B234" s="238"/>
      <c r="C234" s="239"/>
      <c r="D234" s="233" t="s">
        <v>154</v>
      </c>
      <c r="E234" s="240" t="s">
        <v>1</v>
      </c>
      <c r="F234" s="241" t="s">
        <v>256</v>
      </c>
      <c r="G234" s="239"/>
      <c r="H234" s="242">
        <v>628.30399999999997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8" t="s">
        <v>154</v>
      </c>
      <c r="AU234" s="248" t="s">
        <v>90</v>
      </c>
      <c r="AV234" s="13" t="s">
        <v>90</v>
      </c>
      <c r="AW234" s="13" t="s">
        <v>36</v>
      </c>
      <c r="AX234" s="13" t="s">
        <v>88</v>
      </c>
      <c r="AY234" s="248" t="s">
        <v>143</v>
      </c>
    </row>
    <row r="235" s="2" customFormat="1">
      <c r="A235" s="39"/>
      <c r="B235" s="40"/>
      <c r="C235" s="41"/>
      <c r="D235" s="233" t="s">
        <v>231</v>
      </c>
      <c r="E235" s="41"/>
      <c r="F235" s="270" t="s">
        <v>608</v>
      </c>
      <c r="G235" s="41"/>
      <c r="H235" s="41"/>
      <c r="I235" s="41"/>
      <c r="J235" s="41"/>
      <c r="K235" s="41"/>
      <c r="L235" s="45"/>
      <c r="M235" s="236"/>
      <c r="N235" s="237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U235" s="18" t="s">
        <v>90</v>
      </c>
    </row>
    <row r="236" s="2" customFormat="1">
      <c r="A236" s="39"/>
      <c r="B236" s="40"/>
      <c r="C236" s="41"/>
      <c r="D236" s="233" t="s">
        <v>231</v>
      </c>
      <c r="E236" s="41"/>
      <c r="F236" s="270" t="s">
        <v>609</v>
      </c>
      <c r="G236" s="41"/>
      <c r="H236" s="41"/>
      <c r="I236" s="41"/>
      <c r="J236" s="41"/>
      <c r="K236" s="41"/>
      <c r="L236" s="45"/>
      <c r="M236" s="236"/>
      <c r="N236" s="237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U236" s="18" t="s">
        <v>90</v>
      </c>
    </row>
    <row r="237" s="2" customFormat="1">
      <c r="A237" s="39"/>
      <c r="B237" s="40"/>
      <c r="C237" s="41"/>
      <c r="D237" s="233" t="s">
        <v>231</v>
      </c>
      <c r="E237" s="41"/>
      <c r="F237" s="271" t="s">
        <v>592</v>
      </c>
      <c r="G237" s="41"/>
      <c r="H237" s="272">
        <v>150.21799999999999</v>
      </c>
      <c r="I237" s="41"/>
      <c r="J237" s="41"/>
      <c r="K237" s="41"/>
      <c r="L237" s="45"/>
      <c r="M237" s="236"/>
      <c r="N237" s="237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U237" s="18" t="s">
        <v>90</v>
      </c>
    </row>
    <row r="238" s="2" customFormat="1">
      <c r="A238" s="39"/>
      <c r="B238" s="40"/>
      <c r="C238" s="41"/>
      <c r="D238" s="233" t="s">
        <v>231</v>
      </c>
      <c r="E238" s="41"/>
      <c r="F238" s="271" t="s">
        <v>209</v>
      </c>
      <c r="G238" s="41"/>
      <c r="H238" s="272">
        <v>150.21799999999999</v>
      </c>
      <c r="I238" s="41"/>
      <c r="J238" s="41"/>
      <c r="K238" s="41"/>
      <c r="L238" s="45"/>
      <c r="M238" s="236"/>
      <c r="N238" s="237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U238" s="18" t="s">
        <v>90</v>
      </c>
    </row>
    <row r="239" s="2" customFormat="1">
      <c r="A239" s="39"/>
      <c r="B239" s="40"/>
      <c r="C239" s="41"/>
      <c r="D239" s="233" t="s">
        <v>231</v>
      </c>
      <c r="E239" s="41"/>
      <c r="F239" s="270" t="s">
        <v>257</v>
      </c>
      <c r="G239" s="41"/>
      <c r="H239" s="41"/>
      <c r="I239" s="41"/>
      <c r="J239" s="41"/>
      <c r="K239" s="41"/>
      <c r="L239" s="45"/>
      <c r="M239" s="236"/>
      <c r="N239" s="237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U239" s="18" t="s">
        <v>90</v>
      </c>
    </row>
    <row r="240" s="2" customFormat="1">
      <c r="A240" s="39"/>
      <c r="B240" s="40"/>
      <c r="C240" s="41"/>
      <c r="D240" s="233" t="s">
        <v>231</v>
      </c>
      <c r="E240" s="41"/>
      <c r="F240" s="271" t="s">
        <v>612</v>
      </c>
      <c r="G240" s="41"/>
      <c r="H240" s="272">
        <v>6.8440000000000003</v>
      </c>
      <c r="I240" s="41"/>
      <c r="J240" s="41"/>
      <c r="K240" s="41"/>
      <c r="L240" s="45"/>
      <c r="M240" s="236"/>
      <c r="N240" s="237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U240" s="18" t="s">
        <v>90</v>
      </c>
    </row>
    <row r="241" s="2" customFormat="1">
      <c r="A241" s="39"/>
      <c r="B241" s="40"/>
      <c r="C241" s="41"/>
      <c r="D241" s="233" t="s">
        <v>231</v>
      </c>
      <c r="E241" s="41"/>
      <c r="F241" s="271" t="s">
        <v>209</v>
      </c>
      <c r="G241" s="41"/>
      <c r="H241" s="272">
        <v>6.8440000000000003</v>
      </c>
      <c r="I241" s="41"/>
      <c r="J241" s="41"/>
      <c r="K241" s="41"/>
      <c r="L241" s="45"/>
      <c r="M241" s="236"/>
      <c r="N241" s="237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U241" s="18" t="s">
        <v>90</v>
      </c>
    </row>
    <row r="242" s="2" customFormat="1">
      <c r="A242" s="39"/>
      <c r="B242" s="40"/>
      <c r="C242" s="41"/>
      <c r="D242" s="233" t="s">
        <v>231</v>
      </c>
      <c r="E242" s="41"/>
      <c r="F242" s="270" t="s">
        <v>258</v>
      </c>
      <c r="G242" s="41"/>
      <c r="H242" s="41"/>
      <c r="I242" s="41"/>
      <c r="J242" s="41"/>
      <c r="K242" s="41"/>
      <c r="L242" s="45"/>
      <c r="M242" s="236"/>
      <c r="N242" s="237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U242" s="18" t="s">
        <v>90</v>
      </c>
    </row>
    <row r="243" s="2" customFormat="1">
      <c r="A243" s="39"/>
      <c r="B243" s="40"/>
      <c r="C243" s="41"/>
      <c r="D243" s="233" t="s">
        <v>231</v>
      </c>
      <c r="E243" s="41"/>
      <c r="F243" s="271" t="s">
        <v>531</v>
      </c>
      <c r="G243" s="41"/>
      <c r="H243" s="272">
        <v>45.963999999999999</v>
      </c>
      <c r="I243" s="41"/>
      <c r="J243" s="41"/>
      <c r="K243" s="41"/>
      <c r="L243" s="45"/>
      <c r="M243" s="236"/>
      <c r="N243" s="237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U243" s="18" t="s">
        <v>90</v>
      </c>
    </row>
    <row r="244" s="2" customFormat="1">
      <c r="A244" s="39"/>
      <c r="B244" s="40"/>
      <c r="C244" s="41"/>
      <c r="D244" s="233" t="s">
        <v>231</v>
      </c>
      <c r="E244" s="41"/>
      <c r="F244" s="271" t="s">
        <v>594</v>
      </c>
      <c r="G244" s="41"/>
      <c r="H244" s="272">
        <v>159.72</v>
      </c>
      <c r="I244" s="41"/>
      <c r="J244" s="41"/>
      <c r="K244" s="41"/>
      <c r="L244" s="45"/>
      <c r="M244" s="236"/>
      <c r="N244" s="237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U244" s="18" t="s">
        <v>90</v>
      </c>
    </row>
    <row r="245" s="2" customFormat="1">
      <c r="A245" s="39"/>
      <c r="B245" s="40"/>
      <c r="C245" s="41"/>
      <c r="D245" s="233" t="s">
        <v>231</v>
      </c>
      <c r="E245" s="41"/>
      <c r="F245" s="271" t="s">
        <v>526</v>
      </c>
      <c r="G245" s="41"/>
      <c r="H245" s="272">
        <v>150.21799999999999</v>
      </c>
      <c r="I245" s="41"/>
      <c r="J245" s="41"/>
      <c r="K245" s="41"/>
      <c r="L245" s="45"/>
      <c r="M245" s="236"/>
      <c r="N245" s="237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U245" s="18" t="s">
        <v>90</v>
      </c>
    </row>
    <row r="246" s="2" customFormat="1">
      <c r="A246" s="39"/>
      <c r="B246" s="40"/>
      <c r="C246" s="41"/>
      <c r="D246" s="233" t="s">
        <v>231</v>
      </c>
      <c r="E246" s="41"/>
      <c r="F246" s="271" t="s">
        <v>254</v>
      </c>
      <c r="G246" s="41"/>
      <c r="H246" s="272">
        <v>-6.8440000000000003</v>
      </c>
      <c r="I246" s="41"/>
      <c r="J246" s="41"/>
      <c r="K246" s="41"/>
      <c r="L246" s="45"/>
      <c r="M246" s="236"/>
      <c r="N246" s="237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U246" s="18" t="s">
        <v>90</v>
      </c>
    </row>
    <row r="247" s="2" customFormat="1">
      <c r="A247" s="39"/>
      <c r="B247" s="40"/>
      <c r="C247" s="41"/>
      <c r="D247" s="233" t="s">
        <v>231</v>
      </c>
      <c r="E247" s="41"/>
      <c r="F247" s="271" t="s">
        <v>255</v>
      </c>
      <c r="G247" s="41"/>
      <c r="H247" s="272">
        <v>349.05799999999999</v>
      </c>
      <c r="I247" s="41"/>
      <c r="J247" s="41"/>
      <c r="K247" s="41"/>
      <c r="L247" s="45"/>
      <c r="M247" s="236"/>
      <c r="N247" s="237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U247" s="18" t="s">
        <v>90</v>
      </c>
    </row>
    <row r="248" s="2" customFormat="1" ht="24.15" customHeight="1">
      <c r="A248" s="39"/>
      <c r="B248" s="40"/>
      <c r="C248" s="220" t="s">
        <v>7</v>
      </c>
      <c r="D248" s="220" t="s">
        <v>145</v>
      </c>
      <c r="E248" s="221" t="s">
        <v>279</v>
      </c>
      <c r="F248" s="222" t="s">
        <v>280</v>
      </c>
      <c r="G248" s="223" t="s">
        <v>148</v>
      </c>
      <c r="H248" s="224">
        <v>26</v>
      </c>
      <c r="I248" s="225"/>
      <c r="J248" s="226">
        <f>ROUND(I248*H248,2)</f>
        <v>0</v>
      </c>
      <c r="K248" s="222" t="s">
        <v>149</v>
      </c>
      <c r="L248" s="45"/>
      <c r="M248" s="227" t="s">
        <v>1</v>
      </c>
      <c r="N248" s="228" t="s">
        <v>45</v>
      </c>
      <c r="O248" s="92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1" t="s">
        <v>150</v>
      </c>
      <c r="AT248" s="231" t="s">
        <v>145</v>
      </c>
      <c r="AU248" s="231" t="s">
        <v>90</v>
      </c>
      <c r="AY248" s="18" t="s">
        <v>143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88</v>
      </c>
      <c r="BK248" s="232">
        <f>ROUND(I248*H248,2)</f>
        <v>0</v>
      </c>
      <c r="BL248" s="18" t="s">
        <v>150</v>
      </c>
      <c r="BM248" s="231" t="s">
        <v>619</v>
      </c>
    </row>
    <row r="249" s="2" customFormat="1">
      <c r="A249" s="39"/>
      <c r="B249" s="40"/>
      <c r="C249" s="41"/>
      <c r="D249" s="233" t="s">
        <v>152</v>
      </c>
      <c r="E249" s="41"/>
      <c r="F249" s="234" t="s">
        <v>282</v>
      </c>
      <c r="G249" s="41"/>
      <c r="H249" s="41"/>
      <c r="I249" s="235"/>
      <c r="J249" s="41"/>
      <c r="K249" s="41"/>
      <c r="L249" s="45"/>
      <c r="M249" s="236"/>
      <c r="N249" s="237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152</v>
      </c>
      <c r="AU249" s="18" t="s">
        <v>90</v>
      </c>
    </row>
    <row r="250" s="13" customFormat="1">
      <c r="A250" s="13"/>
      <c r="B250" s="238"/>
      <c r="C250" s="239"/>
      <c r="D250" s="233" t="s">
        <v>154</v>
      </c>
      <c r="E250" s="240" t="s">
        <v>1</v>
      </c>
      <c r="F250" s="241" t="s">
        <v>620</v>
      </c>
      <c r="G250" s="239"/>
      <c r="H250" s="242">
        <v>26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8" t="s">
        <v>154</v>
      </c>
      <c r="AU250" s="248" t="s">
        <v>90</v>
      </c>
      <c r="AV250" s="13" t="s">
        <v>90</v>
      </c>
      <c r="AW250" s="13" t="s">
        <v>36</v>
      </c>
      <c r="AX250" s="13" t="s">
        <v>88</v>
      </c>
      <c r="AY250" s="248" t="s">
        <v>143</v>
      </c>
    </row>
    <row r="251" s="2" customFormat="1" ht="24.15" customHeight="1">
      <c r="A251" s="39"/>
      <c r="B251" s="40"/>
      <c r="C251" s="220" t="s">
        <v>302</v>
      </c>
      <c r="D251" s="220" t="s">
        <v>145</v>
      </c>
      <c r="E251" s="221" t="s">
        <v>285</v>
      </c>
      <c r="F251" s="222" t="s">
        <v>286</v>
      </c>
      <c r="G251" s="223" t="s">
        <v>148</v>
      </c>
      <c r="H251" s="224">
        <v>379.55399999999997</v>
      </c>
      <c r="I251" s="225"/>
      <c r="J251" s="226">
        <f>ROUND(I251*H251,2)</f>
        <v>0</v>
      </c>
      <c r="K251" s="222" t="s">
        <v>149</v>
      </c>
      <c r="L251" s="45"/>
      <c r="M251" s="227" t="s">
        <v>1</v>
      </c>
      <c r="N251" s="228" t="s">
        <v>45</v>
      </c>
      <c r="O251" s="92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150</v>
      </c>
      <c r="AT251" s="231" t="s">
        <v>145</v>
      </c>
      <c r="AU251" s="231" t="s">
        <v>90</v>
      </c>
      <c r="AY251" s="18" t="s">
        <v>143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88</v>
      </c>
      <c r="BK251" s="232">
        <f>ROUND(I251*H251,2)</f>
        <v>0</v>
      </c>
      <c r="BL251" s="18" t="s">
        <v>150</v>
      </c>
      <c r="BM251" s="231" t="s">
        <v>621</v>
      </c>
    </row>
    <row r="252" s="2" customFormat="1">
      <c r="A252" s="39"/>
      <c r="B252" s="40"/>
      <c r="C252" s="41"/>
      <c r="D252" s="233" t="s">
        <v>152</v>
      </c>
      <c r="E252" s="41"/>
      <c r="F252" s="234" t="s">
        <v>288</v>
      </c>
      <c r="G252" s="41"/>
      <c r="H252" s="41"/>
      <c r="I252" s="235"/>
      <c r="J252" s="41"/>
      <c r="K252" s="41"/>
      <c r="L252" s="45"/>
      <c r="M252" s="236"/>
      <c r="N252" s="237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152</v>
      </c>
      <c r="AU252" s="18" t="s">
        <v>90</v>
      </c>
    </row>
    <row r="253" s="14" customFormat="1">
      <c r="A253" s="14"/>
      <c r="B253" s="249"/>
      <c r="C253" s="250"/>
      <c r="D253" s="233" t="s">
        <v>154</v>
      </c>
      <c r="E253" s="251" t="s">
        <v>1</v>
      </c>
      <c r="F253" s="252" t="s">
        <v>622</v>
      </c>
      <c r="G253" s="250"/>
      <c r="H253" s="251" t="s">
        <v>1</v>
      </c>
      <c r="I253" s="253"/>
      <c r="J253" s="250"/>
      <c r="K253" s="250"/>
      <c r="L253" s="254"/>
      <c r="M253" s="255"/>
      <c r="N253" s="256"/>
      <c r="O253" s="256"/>
      <c r="P253" s="256"/>
      <c r="Q253" s="256"/>
      <c r="R253" s="256"/>
      <c r="S253" s="256"/>
      <c r="T253" s="25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8" t="s">
        <v>154</v>
      </c>
      <c r="AU253" s="258" t="s">
        <v>90</v>
      </c>
      <c r="AV253" s="14" t="s">
        <v>88</v>
      </c>
      <c r="AW253" s="14" t="s">
        <v>36</v>
      </c>
      <c r="AX253" s="14" t="s">
        <v>80</v>
      </c>
      <c r="AY253" s="258" t="s">
        <v>143</v>
      </c>
    </row>
    <row r="254" s="13" customFormat="1">
      <c r="A254" s="13"/>
      <c r="B254" s="238"/>
      <c r="C254" s="239"/>
      <c r="D254" s="233" t="s">
        <v>154</v>
      </c>
      <c r="E254" s="240" t="s">
        <v>1</v>
      </c>
      <c r="F254" s="241" t="s">
        <v>623</v>
      </c>
      <c r="G254" s="239"/>
      <c r="H254" s="242">
        <v>379.55399999999997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8" t="s">
        <v>154</v>
      </c>
      <c r="AU254" s="248" t="s">
        <v>90</v>
      </c>
      <c r="AV254" s="13" t="s">
        <v>90</v>
      </c>
      <c r="AW254" s="13" t="s">
        <v>36</v>
      </c>
      <c r="AX254" s="13" t="s">
        <v>88</v>
      </c>
      <c r="AY254" s="248" t="s">
        <v>143</v>
      </c>
    </row>
    <row r="255" s="12" customFormat="1" ht="22.8" customHeight="1">
      <c r="A255" s="12"/>
      <c r="B255" s="204"/>
      <c r="C255" s="205"/>
      <c r="D255" s="206" t="s">
        <v>79</v>
      </c>
      <c r="E255" s="218" t="s">
        <v>150</v>
      </c>
      <c r="F255" s="218" t="s">
        <v>351</v>
      </c>
      <c r="G255" s="205"/>
      <c r="H255" s="205"/>
      <c r="I255" s="208"/>
      <c r="J255" s="219">
        <f>BK255</f>
        <v>0</v>
      </c>
      <c r="K255" s="205"/>
      <c r="L255" s="210"/>
      <c r="M255" s="211"/>
      <c r="N255" s="212"/>
      <c r="O255" s="212"/>
      <c r="P255" s="213">
        <f>SUM(P256:P280)</f>
        <v>0</v>
      </c>
      <c r="Q255" s="212"/>
      <c r="R255" s="213">
        <f>SUM(R256:R280)</f>
        <v>577.48744192000004</v>
      </c>
      <c r="S255" s="212"/>
      <c r="T255" s="214">
        <f>SUM(T256:T280)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5" t="s">
        <v>88</v>
      </c>
      <c r="AT255" s="216" t="s">
        <v>79</v>
      </c>
      <c r="AU255" s="216" t="s">
        <v>88</v>
      </c>
      <c r="AY255" s="215" t="s">
        <v>143</v>
      </c>
      <c r="BK255" s="217">
        <f>SUM(BK256:BK280)</f>
        <v>0</v>
      </c>
    </row>
    <row r="256" s="2" customFormat="1" ht="24.15" customHeight="1">
      <c r="A256" s="39"/>
      <c r="B256" s="40"/>
      <c r="C256" s="220" t="s">
        <v>309</v>
      </c>
      <c r="D256" s="220" t="s">
        <v>145</v>
      </c>
      <c r="E256" s="221" t="s">
        <v>381</v>
      </c>
      <c r="F256" s="222" t="s">
        <v>382</v>
      </c>
      <c r="G256" s="223" t="s">
        <v>107</v>
      </c>
      <c r="H256" s="224">
        <v>33.264000000000003</v>
      </c>
      <c r="I256" s="225"/>
      <c r="J256" s="226">
        <f>ROUND(I256*H256,2)</f>
        <v>0</v>
      </c>
      <c r="K256" s="222" t="s">
        <v>1</v>
      </c>
      <c r="L256" s="45"/>
      <c r="M256" s="227" t="s">
        <v>1</v>
      </c>
      <c r="N256" s="228" t="s">
        <v>45</v>
      </c>
      <c r="O256" s="92"/>
      <c r="P256" s="229">
        <f>O256*H256</f>
        <v>0</v>
      </c>
      <c r="Q256" s="229">
        <v>2.7340800000000001</v>
      </c>
      <c r="R256" s="229">
        <f>Q256*H256</f>
        <v>90.946437120000013</v>
      </c>
      <c r="S256" s="229">
        <v>0</v>
      </c>
      <c r="T256" s="23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1" t="s">
        <v>150</v>
      </c>
      <c r="AT256" s="231" t="s">
        <v>145</v>
      </c>
      <c r="AU256" s="231" t="s">
        <v>90</v>
      </c>
      <c r="AY256" s="18" t="s">
        <v>143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8" t="s">
        <v>88</v>
      </c>
      <c r="BK256" s="232">
        <f>ROUND(I256*H256,2)</f>
        <v>0</v>
      </c>
      <c r="BL256" s="18" t="s">
        <v>150</v>
      </c>
      <c r="BM256" s="231" t="s">
        <v>624</v>
      </c>
    </row>
    <row r="257" s="2" customFormat="1">
      <c r="A257" s="39"/>
      <c r="B257" s="40"/>
      <c r="C257" s="41"/>
      <c r="D257" s="233" t="s">
        <v>152</v>
      </c>
      <c r="E257" s="41"/>
      <c r="F257" s="234" t="s">
        <v>384</v>
      </c>
      <c r="G257" s="41"/>
      <c r="H257" s="41"/>
      <c r="I257" s="235"/>
      <c r="J257" s="41"/>
      <c r="K257" s="41"/>
      <c r="L257" s="45"/>
      <c r="M257" s="236"/>
      <c r="N257" s="237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152</v>
      </c>
      <c r="AU257" s="18" t="s">
        <v>90</v>
      </c>
    </row>
    <row r="258" s="14" customFormat="1">
      <c r="A258" s="14"/>
      <c r="B258" s="249"/>
      <c r="C258" s="250"/>
      <c r="D258" s="233" t="s">
        <v>154</v>
      </c>
      <c r="E258" s="251" t="s">
        <v>1</v>
      </c>
      <c r="F258" s="252" t="s">
        <v>625</v>
      </c>
      <c r="G258" s="250"/>
      <c r="H258" s="251" t="s">
        <v>1</v>
      </c>
      <c r="I258" s="253"/>
      <c r="J258" s="250"/>
      <c r="K258" s="250"/>
      <c r="L258" s="254"/>
      <c r="M258" s="255"/>
      <c r="N258" s="256"/>
      <c r="O258" s="256"/>
      <c r="P258" s="256"/>
      <c r="Q258" s="256"/>
      <c r="R258" s="256"/>
      <c r="S258" s="256"/>
      <c r="T258" s="25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8" t="s">
        <v>154</v>
      </c>
      <c r="AU258" s="258" t="s">
        <v>90</v>
      </c>
      <c r="AV258" s="14" t="s">
        <v>88</v>
      </c>
      <c r="AW258" s="14" t="s">
        <v>36</v>
      </c>
      <c r="AX258" s="14" t="s">
        <v>80</v>
      </c>
      <c r="AY258" s="258" t="s">
        <v>143</v>
      </c>
    </row>
    <row r="259" s="13" customFormat="1">
      <c r="A259" s="13"/>
      <c r="B259" s="238"/>
      <c r="C259" s="239"/>
      <c r="D259" s="233" t="s">
        <v>154</v>
      </c>
      <c r="E259" s="240" t="s">
        <v>1</v>
      </c>
      <c r="F259" s="241" t="s">
        <v>626</v>
      </c>
      <c r="G259" s="239"/>
      <c r="H259" s="242">
        <v>33.264000000000003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8" t="s">
        <v>154</v>
      </c>
      <c r="AU259" s="248" t="s">
        <v>90</v>
      </c>
      <c r="AV259" s="13" t="s">
        <v>90</v>
      </c>
      <c r="AW259" s="13" t="s">
        <v>36</v>
      </c>
      <c r="AX259" s="13" t="s">
        <v>88</v>
      </c>
      <c r="AY259" s="248" t="s">
        <v>143</v>
      </c>
    </row>
    <row r="260" s="2" customFormat="1" ht="24.15" customHeight="1">
      <c r="A260" s="39"/>
      <c r="B260" s="40"/>
      <c r="C260" s="220" t="s">
        <v>314</v>
      </c>
      <c r="D260" s="220" t="s">
        <v>145</v>
      </c>
      <c r="E260" s="221" t="s">
        <v>394</v>
      </c>
      <c r="F260" s="222" t="s">
        <v>395</v>
      </c>
      <c r="G260" s="223" t="s">
        <v>148</v>
      </c>
      <c r="H260" s="224">
        <v>47.520000000000003</v>
      </c>
      <c r="I260" s="225"/>
      <c r="J260" s="226">
        <f>ROUND(I260*H260,2)</f>
        <v>0</v>
      </c>
      <c r="K260" s="222" t="s">
        <v>1</v>
      </c>
      <c r="L260" s="45"/>
      <c r="M260" s="227" t="s">
        <v>1</v>
      </c>
      <c r="N260" s="228" t="s">
        <v>45</v>
      </c>
      <c r="O260" s="92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1" t="s">
        <v>150</v>
      </c>
      <c r="AT260" s="231" t="s">
        <v>145</v>
      </c>
      <c r="AU260" s="231" t="s">
        <v>90</v>
      </c>
      <c r="AY260" s="18" t="s">
        <v>143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8" t="s">
        <v>88</v>
      </c>
      <c r="BK260" s="232">
        <f>ROUND(I260*H260,2)</f>
        <v>0</v>
      </c>
      <c r="BL260" s="18" t="s">
        <v>150</v>
      </c>
      <c r="BM260" s="231" t="s">
        <v>627</v>
      </c>
    </row>
    <row r="261" s="2" customFormat="1">
      <c r="A261" s="39"/>
      <c r="B261" s="40"/>
      <c r="C261" s="41"/>
      <c r="D261" s="233" t="s">
        <v>152</v>
      </c>
      <c r="E261" s="41"/>
      <c r="F261" s="234" t="s">
        <v>397</v>
      </c>
      <c r="G261" s="41"/>
      <c r="H261" s="41"/>
      <c r="I261" s="235"/>
      <c r="J261" s="41"/>
      <c r="K261" s="41"/>
      <c r="L261" s="45"/>
      <c r="M261" s="236"/>
      <c r="N261" s="237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152</v>
      </c>
      <c r="AU261" s="18" t="s">
        <v>90</v>
      </c>
    </row>
    <row r="262" s="14" customFormat="1">
      <c r="A262" s="14"/>
      <c r="B262" s="249"/>
      <c r="C262" s="250"/>
      <c r="D262" s="233" t="s">
        <v>154</v>
      </c>
      <c r="E262" s="251" t="s">
        <v>1</v>
      </c>
      <c r="F262" s="252" t="s">
        <v>625</v>
      </c>
      <c r="G262" s="250"/>
      <c r="H262" s="251" t="s">
        <v>1</v>
      </c>
      <c r="I262" s="253"/>
      <c r="J262" s="250"/>
      <c r="K262" s="250"/>
      <c r="L262" s="254"/>
      <c r="M262" s="255"/>
      <c r="N262" s="256"/>
      <c r="O262" s="256"/>
      <c r="P262" s="256"/>
      <c r="Q262" s="256"/>
      <c r="R262" s="256"/>
      <c r="S262" s="256"/>
      <c r="T262" s="25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8" t="s">
        <v>154</v>
      </c>
      <c r="AU262" s="258" t="s">
        <v>90</v>
      </c>
      <c r="AV262" s="14" t="s">
        <v>88</v>
      </c>
      <c r="AW262" s="14" t="s">
        <v>36</v>
      </c>
      <c r="AX262" s="14" t="s">
        <v>80</v>
      </c>
      <c r="AY262" s="258" t="s">
        <v>143</v>
      </c>
    </row>
    <row r="263" s="13" customFormat="1">
      <c r="A263" s="13"/>
      <c r="B263" s="238"/>
      <c r="C263" s="239"/>
      <c r="D263" s="233" t="s">
        <v>154</v>
      </c>
      <c r="E263" s="240" t="s">
        <v>1</v>
      </c>
      <c r="F263" s="241" t="s">
        <v>628</v>
      </c>
      <c r="G263" s="239"/>
      <c r="H263" s="242">
        <v>47.520000000000003</v>
      </c>
      <c r="I263" s="243"/>
      <c r="J263" s="239"/>
      <c r="K263" s="239"/>
      <c r="L263" s="244"/>
      <c r="M263" s="245"/>
      <c r="N263" s="246"/>
      <c r="O263" s="246"/>
      <c r="P263" s="246"/>
      <c r="Q263" s="246"/>
      <c r="R263" s="246"/>
      <c r="S263" s="246"/>
      <c r="T263" s="24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8" t="s">
        <v>154</v>
      </c>
      <c r="AU263" s="248" t="s">
        <v>90</v>
      </c>
      <c r="AV263" s="13" t="s">
        <v>90</v>
      </c>
      <c r="AW263" s="13" t="s">
        <v>36</v>
      </c>
      <c r="AX263" s="13" t="s">
        <v>88</v>
      </c>
      <c r="AY263" s="248" t="s">
        <v>143</v>
      </c>
    </row>
    <row r="264" s="2" customFormat="1" ht="24.15" customHeight="1">
      <c r="A264" s="39"/>
      <c r="B264" s="40"/>
      <c r="C264" s="220" t="s">
        <v>322</v>
      </c>
      <c r="D264" s="220" t="s">
        <v>145</v>
      </c>
      <c r="E264" s="221" t="s">
        <v>400</v>
      </c>
      <c r="F264" s="222" t="s">
        <v>401</v>
      </c>
      <c r="G264" s="223" t="s">
        <v>107</v>
      </c>
      <c r="H264" s="224">
        <v>197.18600000000001</v>
      </c>
      <c r="I264" s="225"/>
      <c r="J264" s="226">
        <f>ROUND(I264*H264,2)</f>
        <v>0</v>
      </c>
      <c r="K264" s="222" t="s">
        <v>149</v>
      </c>
      <c r="L264" s="45"/>
      <c r="M264" s="227" t="s">
        <v>1</v>
      </c>
      <c r="N264" s="228" t="s">
        <v>45</v>
      </c>
      <c r="O264" s="92"/>
      <c r="P264" s="229">
        <f>O264*H264</f>
        <v>0</v>
      </c>
      <c r="Q264" s="229">
        <v>1.9967999999999999</v>
      </c>
      <c r="R264" s="229">
        <f>Q264*H264</f>
        <v>393.74100479999998</v>
      </c>
      <c r="S264" s="229">
        <v>0</v>
      </c>
      <c r="T264" s="23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1" t="s">
        <v>150</v>
      </c>
      <c r="AT264" s="231" t="s">
        <v>145</v>
      </c>
      <c r="AU264" s="231" t="s">
        <v>90</v>
      </c>
      <c r="AY264" s="18" t="s">
        <v>143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8" t="s">
        <v>88</v>
      </c>
      <c r="BK264" s="232">
        <f>ROUND(I264*H264,2)</f>
        <v>0</v>
      </c>
      <c r="BL264" s="18" t="s">
        <v>150</v>
      </c>
      <c r="BM264" s="231" t="s">
        <v>629</v>
      </c>
    </row>
    <row r="265" s="2" customFormat="1">
      <c r="A265" s="39"/>
      <c r="B265" s="40"/>
      <c r="C265" s="41"/>
      <c r="D265" s="233" t="s">
        <v>152</v>
      </c>
      <c r="E265" s="41"/>
      <c r="F265" s="234" t="s">
        <v>403</v>
      </c>
      <c r="G265" s="41"/>
      <c r="H265" s="41"/>
      <c r="I265" s="235"/>
      <c r="J265" s="41"/>
      <c r="K265" s="41"/>
      <c r="L265" s="45"/>
      <c r="M265" s="236"/>
      <c r="N265" s="237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152</v>
      </c>
      <c r="AU265" s="18" t="s">
        <v>90</v>
      </c>
    </row>
    <row r="266" s="14" customFormat="1">
      <c r="A266" s="14"/>
      <c r="B266" s="249"/>
      <c r="C266" s="250"/>
      <c r="D266" s="233" t="s">
        <v>154</v>
      </c>
      <c r="E266" s="251" t="s">
        <v>1</v>
      </c>
      <c r="F266" s="252" t="s">
        <v>622</v>
      </c>
      <c r="G266" s="250"/>
      <c r="H266" s="251" t="s">
        <v>1</v>
      </c>
      <c r="I266" s="253"/>
      <c r="J266" s="250"/>
      <c r="K266" s="250"/>
      <c r="L266" s="254"/>
      <c r="M266" s="255"/>
      <c r="N266" s="256"/>
      <c r="O266" s="256"/>
      <c r="P266" s="256"/>
      <c r="Q266" s="256"/>
      <c r="R266" s="256"/>
      <c r="S266" s="256"/>
      <c r="T266" s="25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8" t="s">
        <v>154</v>
      </c>
      <c r="AU266" s="258" t="s">
        <v>90</v>
      </c>
      <c r="AV266" s="14" t="s">
        <v>88</v>
      </c>
      <c r="AW266" s="14" t="s">
        <v>36</v>
      </c>
      <c r="AX266" s="14" t="s">
        <v>80</v>
      </c>
      <c r="AY266" s="258" t="s">
        <v>143</v>
      </c>
    </row>
    <row r="267" s="13" customFormat="1">
      <c r="A267" s="13"/>
      <c r="B267" s="238"/>
      <c r="C267" s="239"/>
      <c r="D267" s="233" t="s">
        <v>154</v>
      </c>
      <c r="E267" s="240" t="s">
        <v>1</v>
      </c>
      <c r="F267" s="241" t="s">
        <v>630</v>
      </c>
      <c r="G267" s="239"/>
      <c r="H267" s="242">
        <v>197.18600000000001</v>
      </c>
      <c r="I267" s="243"/>
      <c r="J267" s="239"/>
      <c r="K267" s="239"/>
      <c r="L267" s="244"/>
      <c r="M267" s="245"/>
      <c r="N267" s="246"/>
      <c r="O267" s="246"/>
      <c r="P267" s="246"/>
      <c r="Q267" s="246"/>
      <c r="R267" s="246"/>
      <c r="S267" s="246"/>
      <c r="T267" s="24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8" t="s">
        <v>154</v>
      </c>
      <c r="AU267" s="248" t="s">
        <v>90</v>
      </c>
      <c r="AV267" s="13" t="s">
        <v>90</v>
      </c>
      <c r="AW267" s="13" t="s">
        <v>36</v>
      </c>
      <c r="AX267" s="13" t="s">
        <v>88</v>
      </c>
      <c r="AY267" s="248" t="s">
        <v>143</v>
      </c>
    </row>
    <row r="268" s="2" customFormat="1" ht="16.5" customHeight="1">
      <c r="A268" s="39"/>
      <c r="B268" s="40"/>
      <c r="C268" s="220" t="s">
        <v>329</v>
      </c>
      <c r="D268" s="220" t="s">
        <v>145</v>
      </c>
      <c r="E268" s="221" t="s">
        <v>410</v>
      </c>
      <c r="F268" s="222" t="s">
        <v>411</v>
      </c>
      <c r="G268" s="223" t="s">
        <v>148</v>
      </c>
      <c r="H268" s="224">
        <v>367.57999999999998</v>
      </c>
      <c r="I268" s="225"/>
      <c r="J268" s="226">
        <f>ROUND(I268*H268,2)</f>
        <v>0</v>
      </c>
      <c r="K268" s="222" t="s">
        <v>149</v>
      </c>
      <c r="L268" s="45"/>
      <c r="M268" s="227" t="s">
        <v>1</v>
      </c>
      <c r="N268" s="228" t="s">
        <v>45</v>
      </c>
      <c r="O268" s="92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1" t="s">
        <v>150</v>
      </c>
      <c r="AT268" s="231" t="s">
        <v>145</v>
      </c>
      <c r="AU268" s="231" t="s">
        <v>90</v>
      </c>
      <c r="AY268" s="18" t="s">
        <v>143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8" t="s">
        <v>88</v>
      </c>
      <c r="BK268" s="232">
        <f>ROUND(I268*H268,2)</f>
        <v>0</v>
      </c>
      <c r="BL268" s="18" t="s">
        <v>150</v>
      </c>
      <c r="BM268" s="231" t="s">
        <v>631</v>
      </c>
    </row>
    <row r="269" s="2" customFormat="1">
      <c r="A269" s="39"/>
      <c r="B269" s="40"/>
      <c r="C269" s="41"/>
      <c r="D269" s="233" t="s">
        <v>152</v>
      </c>
      <c r="E269" s="41"/>
      <c r="F269" s="234" t="s">
        <v>413</v>
      </c>
      <c r="G269" s="41"/>
      <c r="H269" s="41"/>
      <c r="I269" s="235"/>
      <c r="J269" s="41"/>
      <c r="K269" s="41"/>
      <c r="L269" s="45"/>
      <c r="M269" s="236"/>
      <c r="N269" s="237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152</v>
      </c>
      <c r="AU269" s="18" t="s">
        <v>90</v>
      </c>
    </row>
    <row r="270" s="14" customFormat="1">
      <c r="A270" s="14"/>
      <c r="B270" s="249"/>
      <c r="C270" s="250"/>
      <c r="D270" s="233" t="s">
        <v>154</v>
      </c>
      <c r="E270" s="251" t="s">
        <v>1</v>
      </c>
      <c r="F270" s="252" t="s">
        <v>622</v>
      </c>
      <c r="G270" s="250"/>
      <c r="H270" s="251" t="s">
        <v>1</v>
      </c>
      <c r="I270" s="253"/>
      <c r="J270" s="250"/>
      <c r="K270" s="250"/>
      <c r="L270" s="254"/>
      <c r="M270" s="255"/>
      <c r="N270" s="256"/>
      <c r="O270" s="256"/>
      <c r="P270" s="256"/>
      <c r="Q270" s="256"/>
      <c r="R270" s="256"/>
      <c r="S270" s="256"/>
      <c r="T270" s="25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8" t="s">
        <v>154</v>
      </c>
      <c r="AU270" s="258" t="s">
        <v>90</v>
      </c>
      <c r="AV270" s="14" t="s">
        <v>88</v>
      </c>
      <c r="AW270" s="14" t="s">
        <v>36</v>
      </c>
      <c r="AX270" s="14" t="s">
        <v>80</v>
      </c>
      <c r="AY270" s="258" t="s">
        <v>143</v>
      </c>
    </row>
    <row r="271" s="13" customFormat="1">
      <c r="A271" s="13"/>
      <c r="B271" s="238"/>
      <c r="C271" s="239"/>
      <c r="D271" s="233" t="s">
        <v>154</v>
      </c>
      <c r="E271" s="240" t="s">
        <v>1</v>
      </c>
      <c r="F271" s="241" t="s">
        <v>632</v>
      </c>
      <c r="G271" s="239"/>
      <c r="H271" s="242">
        <v>367.57999999999998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8" t="s">
        <v>154</v>
      </c>
      <c r="AU271" s="248" t="s">
        <v>90</v>
      </c>
      <c r="AV271" s="13" t="s">
        <v>90</v>
      </c>
      <c r="AW271" s="13" t="s">
        <v>36</v>
      </c>
      <c r="AX271" s="13" t="s">
        <v>88</v>
      </c>
      <c r="AY271" s="248" t="s">
        <v>143</v>
      </c>
    </row>
    <row r="272" s="2" customFormat="1" ht="21.75" customHeight="1">
      <c r="A272" s="39"/>
      <c r="B272" s="40"/>
      <c r="C272" s="220" t="s">
        <v>335</v>
      </c>
      <c r="D272" s="220" t="s">
        <v>145</v>
      </c>
      <c r="E272" s="221" t="s">
        <v>633</v>
      </c>
      <c r="F272" s="222" t="s">
        <v>634</v>
      </c>
      <c r="G272" s="223" t="s">
        <v>107</v>
      </c>
      <c r="H272" s="224">
        <v>30.899999999999999</v>
      </c>
      <c r="I272" s="225"/>
      <c r="J272" s="226">
        <f>ROUND(I272*H272,2)</f>
        <v>0</v>
      </c>
      <c r="K272" s="222" t="s">
        <v>149</v>
      </c>
      <c r="L272" s="45"/>
      <c r="M272" s="227" t="s">
        <v>1</v>
      </c>
      <c r="N272" s="228" t="s">
        <v>45</v>
      </c>
      <c r="O272" s="92"/>
      <c r="P272" s="229">
        <f>O272*H272</f>
        <v>0</v>
      </c>
      <c r="Q272" s="229">
        <v>2.3199999999999998</v>
      </c>
      <c r="R272" s="229">
        <f>Q272*H272</f>
        <v>71.687999999999988</v>
      </c>
      <c r="S272" s="229">
        <v>0</v>
      </c>
      <c r="T272" s="23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1" t="s">
        <v>150</v>
      </c>
      <c r="AT272" s="231" t="s">
        <v>145</v>
      </c>
      <c r="AU272" s="231" t="s">
        <v>90</v>
      </c>
      <c r="AY272" s="18" t="s">
        <v>143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8" t="s">
        <v>88</v>
      </c>
      <c r="BK272" s="232">
        <f>ROUND(I272*H272,2)</f>
        <v>0</v>
      </c>
      <c r="BL272" s="18" t="s">
        <v>150</v>
      </c>
      <c r="BM272" s="231" t="s">
        <v>635</v>
      </c>
    </row>
    <row r="273" s="2" customFormat="1">
      <c r="A273" s="39"/>
      <c r="B273" s="40"/>
      <c r="C273" s="41"/>
      <c r="D273" s="233" t="s">
        <v>152</v>
      </c>
      <c r="E273" s="41"/>
      <c r="F273" s="234" t="s">
        <v>636</v>
      </c>
      <c r="G273" s="41"/>
      <c r="H273" s="41"/>
      <c r="I273" s="235"/>
      <c r="J273" s="41"/>
      <c r="K273" s="41"/>
      <c r="L273" s="45"/>
      <c r="M273" s="236"/>
      <c r="N273" s="237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152</v>
      </c>
      <c r="AU273" s="18" t="s">
        <v>90</v>
      </c>
    </row>
    <row r="274" s="13" customFormat="1">
      <c r="A274" s="13"/>
      <c r="B274" s="238"/>
      <c r="C274" s="239"/>
      <c r="D274" s="233" t="s">
        <v>154</v>
      </c>
      <c r="E274" s="240" t="s">
        <v>1</v>
      </c>
      <c r="F274" s="241" t="s">
        <v>637</v>
      </c>
      <c r="G274" s="239"/>
      <c r="H274" s="242">
        <v>18.199999999999999</v>
      </c>
      <c r="I274" s="243"/>
      <c r="J274" s="239"/>
      <c r="K274" s="239"/>
      <c r="L274" s="244"/>
      <c r="M274" s="245"/>
      <c r="N274" s="246"/>
      <c r="O274" s="246"/>
      <c r="P274" s="246"/>
      <c r="Q274" s="246"/>
      <c r="R274" s="246"/>
      <c r="S274" s="246"/>
      <c r="T274" s="24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8" t="s">
        <v>154</v>
      </c>
      <c r="AU274" s="248" t="s">
        <v>90</v>
      </c>
      <c r="AV274" s="13" t="s">
        <v>90</v>
      </c>
      <c r="AW274" s="13" t="s">
        <v>36</v>
      </c>
      <c r="AX274" s="13" t="s">
        <v>80</v>
      </c>
      <c r="AY274" s="248" t="s">
        <v>143</v>
      </c>
    </row>
    <row r="275" s="14" customFormat="1">
      <c r="A275" s="14"/>
      <c r="B275" s="249"/>
      <c r="C275" s="250"/>
      <c r="D275" s="233" t="s">
        <v>154</v>
      </c>
      <c r="E275" s="251" t="s">
        <v>1</v>
      </c>
      <c r="F275" s="252" t="s">
        <v>638</v>
      </c>
      <c r="G275" s="250"/>
      <c r="H275" s="251" t="s">
        <v>1</v>
      </c>
      <c r="I275" s="253"/>
      <c r="J275" s="250"/>
      <c r="K275" s="250"/>
      <c r="L275" s="254"/>
      <c r="M275" s="255"/>
      <c r="N275" s="256"/>
      <c r="O275" s="256"/>
      <c r="P275" s="256"/>
      <c r="Q275" s="256"/>
      <c r="R275" s="256"/>
      <c r="S275" s="256"/>
      <c r="T275" s="25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8" t="s">
        <v>154</v>
      </c>
      <c r="AU275" s="258" t="s">
        <v>90</v>
      </c>
      <c r="AV275" s="14" t="s">
        <v>88</v>
      </c>
      <c r="AW275" s="14" t="s">
        <v>36</v>
      </c>
      <c r="AX275" s="14" t="s">
        <v>80</v>
      </c>
      <c r="AY275" s="258" t="s">
        <v>143</v>
      </c>
    </row>
    <row r="276" s="13" customFormat="1">
      <c r="A276" s="13"/>
      <c r="B276" s="238"/>
      <c r="C276" s="239"/>
      <c r="D276" s="233" t="s">
        <v>154</v>
      </c>
      <c r="E276" s="240" t="s">
        <v>1</v>
      </c>
      <c r="F276" s="241" t="s">
        <v>639</v>
      </c>
      <c r="G276" s="239"/>
      <c r="H276" s="242">
        <v>12.699999999999999</v>
      </c>
      <c r="I276" s="243"/>
      <c r="J276" s="239"/>
      <c r="K276" s="239"/>
      <c r="L276" s="244"/>
      <c r="M276" s="245"/>
      <c r="N276" s="246"/>
      <c r="O276" s="246"/>
      <c r="P276" s="246"/>
      <c r="Q276" s="246"/>
      <c r="R276" s="246"/>
      <c r="S276" s="246"/>
      <c r="T276" s="24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8" t="s">
        <v>154</v>
      </c>
      <c r="AU276" s="248" t="s">
        <v>90</v>
      </c>
      <c r="AV276" s="13" t="s">
        <v>90</v>
      </c>
      <c r="AW276" s="13" t="s">
        <v>36</v>
      </c>
      <c r="AX276" s="13" t="s">
        <v>80</v>
      </c>
      <c r="AY276" s="248" t="s">
        <v>143</v>
      </c>
    </row>
    <row r="277" s="15" customFormat="1">
      <c r="A277" s="15"/>
      <c r="B277" s="259"/>
      <c r="C277" s="260"/>
      <c r="D277" s="233" t="s">
        <v>154</v>
      </c>
      <c r="E277" s="261" t="s">
        <v>1</v>
      </c>
      <c r="F277" s="262" t="s">
        <v>209</v>
      </c>
      <c r="G277" s="260"/>
      <c r="H277" s="263">
        <v>30.899999999999999</v>
      </c>
      <c r="I277" s="264"/>
      <c r="J277" s="260"/>
      <c r="K277" s="260"/>
      <c r="L277" s="265"/>
      <c r="M277" s="266"/>
      <c r="N277" s="267"/>
      <c r="O277" s="267"/>
      <c r="P277" s="267"/>
      <c r="Q277" s="267"/>
      <c r="R277" s="267"/>
      <c r="S277" s="267"/>
      <c r="T277" s="268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9" t="s">
        <v>154</v>
      </c>
      <c r="AU277" s="269" t="s">
        <v>90</v>
      </c>
      <c r="AV277" s="15" t="s">
        <v>150</v>
      </c>
      <c r="AW277" s="15" t="s">
        <v>36</v>
      </c>
      <c r="AX277" s="15" t="s">
        <v>88</v>
      </c>
      <c r="AY277" s="269" t="s">
        <v>143</v>
      </c>
    </row>
    <row r="278" s="2" customFormat="1" ht="24.15" customHeight="1">
      <c r="A278" s="39"/>
      <c r="B278" s="40"/>
      <c r="C278" s="220" t="s">
        <v>345</v>
      </c>
      <c r="D278" s="220" t="s">
        <v>145</v>
      </c>
      <c r="E278" s="221" t="s">
        <v>640</v>
      </c>
      <c r="F278" s="222" t="s">
        <v>641</v>
      </c>
      <c r="G278" s="223" t="s">
        <v>107</v>
      </c>
      <c r="H278" s="224">
        <v>9.0999999999999996</v>
      </c>
      <c r="I278" s="225"/>
      <c r="J278" s="226">
        <f>ROUND(I278*H278,2)</f>
        <v>0</v>
      </c>
      <c r="K278" s="222" t="s">
        <v>1</v>
      </c>
      <c r="L278" s="45"/>
      <c r="M278" s="227" t="s">
        <v>1</v>
      </c>
      <c r="N278" s="228" t="s">
        <v>45</v>
      </c>
      <c r="O278" s="92"/>
      <c r="P278" s="229">
        <f>O278*H278</f>
        <v>0</v>
      </c>
      <c r="Q278" s="229">
        <v>2.3199999999999998</v>
      </c>
      <c r="R278" s="229">
        <f>Q278*H278</f>
        <v>21.111999999999998</v>
      </c>
      <c r="S278" s="229">
        <v>0</v>
      </c>
      <c r="T278" s="230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1" t="s">
        <v>150</v>
      </c>
      <c r="AT278" s="231" t="s">
        <v>145</v>
      </c>
      <c r="AU278" s="231" t="s">
        <v>90</v>
      </c>
      <c r="AY278" s="18" t="s">
        <v>143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8" t="s">
        <v>88</v>
      </c>
      <c r="BK278" s="232">
        <f>ROUND(I278*H278,2)</f>
        <v>0</v>
      </c>
      <c r="BL278" s="18" t="s">
        <v>150</v>
      </c>
      <c r="BM278" s="231" t="s">
        <v>642</v>
      </c>
    </row>
    <row r="279" s="2" customFormat="1">
      <c r="A279" s="39"/>
      <c r="B279" s="40"/>
      <c r="C279" s="41"/>
      <c r="D279" s="233" t="s">
        <v>152</v>
      </c>
      <c r="E279" s="41"/>
      <c r="F279" s="234" t="s">
        <v>643</v>
      </c>
      <c r="G279" s="41"/>
      <c r="H279" s="41"/>
      <c r="I279" s="235"/>
      <c r="J279" s="41"/>
      <c r="K279" s="41"/>
      <c r="L279" s="45"/>
      <c r="M279" s="236"/>
      <c r="N279" s="237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152</v>
      </c>
      <c r="AU279" s="18" t="s">
        <v>90</v>
      </c>
    </row>
    <row r="280" s="13" customFormat="1">
      <c r="A280" s="13"/>
      <c r="B280" s="238"/>
      <c r="C280" s="239"/>
      <c r="D280" s="233" t="s">
        <v>154</v>
      </c>
      <c r="E280" s="240" t="s">
        <v>1</v>
      </c>
      <c r="F280" s="241" t="s">
        <v>644</v>
      </c>
      <c r="G280" s="239"/>
      <c r="H280" s="242">
        <v>9.0999999999999996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8" t="s">
        <v>154</v>
      </c>
      <c r="AU280" s="248" t="s">
        <v>90</v>
      </c>
      <c r="AV280" s="13" t="s">
        <v>90</v>
      </c>
      <c r="AW280" s="13" t="s">
        <v>36</v>
      </c>
      <c r="AX280" s="13" t="s">
        <v>88</v>
      </c>
      <c r="AY280" s="248" t="s">
        <v>143</v>
      </c>
    </row>
    <row r="281" s="12" customFormat="1" ht="22.8" customHeight="1">
      <c r="A281" s="12"/>
      <c r="B281" s="204"/>
      <c r="C281" s="205"/>
      <c r="D281" s="206" t="s">
        <v>79</v>
      </c>
      <c r="E281" s="218" t="s">
        <v>519</v>
      </c>
      <c r="F281" s="218" t="s">
        <v>520</v>
      </c>
      <c r="G281" s="205"/>
      <c r="H281" s="205"/>
      <c r="I281" s="208"/>
      <c r="J281" s="219">
        <f>BK281</f>
        <v>0</v>
      </c>
      <c r="K281" s="205"/>
      <c r="L281" s="210"/>
      <c r="M281" s="211"/>
      <c r="N281" s="212"/>
      <c r="O281" s="212"/>
      <c r="P281" s="213">
        <f>SUM(P282:P283)</f>
        <v>0</v>
      </c>
      <c r="Q281" s="212"/>
      <c r="R281" s="213">
        <f>SUM(R282:R283)</f>
        <v>0</v>
      </c>
      <c r="S281" s="212"/>
      <c r="T281" s="214">
        <f>SUM(T282:T283)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5" t="s">
        <v>88</v>
      </c>
      <c r="AT281" s="216" t="s">
        <v>79</v>
      </c>
      <c r="AU281" s="216" t="s">
        <v>88</v>
      </c>
      <c r="AY281" s="215" t="s">
        <v>143</v>
      </c>
      <c r="BK281" s="217">
        <f>SUM(BK282:BK283)</f>
        <v>0</v>
      </c>
    </row>
    <row r="282" s="2" customFormat="1" ht="16.5" customHeight="1">
      <c r="A282" s="39"/>
      <c r="B282" s="40"/>
      <c r="C282" s="220" t="s">
        <v>352</v>
      </c>
      <c r="D282" s="220" t="s">
        <v>145</v>
      </c>
      <c r="E282" s="221" t="s">
        <v>645</v>
      </c>
      <c r="F282" s="222" t="s">
        <v>646</v>
      </c>
      <c r="G282" s="223" t="s">
        <v>99</v>
      </c>
      <c r="H282" s="224">
        <v>577.48699999999997</v>
      </c>
      <c r="I282" s="225"/>
      <c r="J282" s="226">
        <f>ROUND(I282*H282,2)</f>
        <v>0</v>
      </c>
      <c r="K282" s="222" t="s">
        <v>149</v>
      </c>
      <c r="L282" s="45"/>
      <c r="M282" s="227" t="s">
        <v>1</v>
      </c>
      <c r="N282" s="228" t="s">
        <v>45</v>
      </c>
      <c r="O282" s="92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1" t="s">
        <v>150</v>
      </c>
      <c r="AT282" s="231" t="s">
        <v>145</v>
      </c>
      <c r="AU282" s="231" t="s">
        <v>90</v>
      </c>
      <c r="AY282" s="18" t="s">
        <v>143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8" t="s">
        <v>88</v>
      </c>
      <c r="BK282" s="232">
        <f>ROUND(I282*H282,2)</f>
        <v>0</v>
      </c>
      <c r="BL282" s="18" t="s">
        <v>150</v>
      </c>
      <c r="BM282" s="231" t="s">
        <v>647</v>
      </c>
    </row>
    <row r="283" s="2" customFormat="1">
      <c r="A283" s="39"/>
      <c r="B283" s="40"/>
      <c r="C283" s="41"/>
      <c r="D283" s="233" t="s">
        <v>152</v>
      </c>
      <c r="E283" s="41"/>
      <c r="F283" s="234" t="s">
        <v>648</v>
      </c>
      <c r="G283" s="41"/>
      <c r="H283" s="41"/>
      <c r="I283" s="235"/>
      <c r="J283" s="41"/>
      <c r="K283" s="41"/>
      <c r="L283" s="45"/>
      <c r="M283" s="295"/>
      <c r="N283" s="296"/>
      <c r="O283" s="297"/>
      <c r="P283" s="297"/>
      <c r="Q283" s="297"/>
      <c r="R283" s="297"/>
      <c r="S283" s="297"/>
      <c r="T283" s="298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152</v>
      </c>
      <c r="AU283" s="18" t="s">
        <v>90</v>
      </c>
    </row>
    <row r="284" s="2" customFormat="1" ht="6.96" customHeight="1">
      <c r="A284" s="39"/>
      <c r="B284" s="67"/>
      <c r="C284" s="68"/>
      <c r="D284" s="68"/>
      <c r="E284" s="68"/>
      <c r="F284" s="68"/>
      <c r="G284" s="68"/>
      <c r="H284" s="68"/>
      <c r="I284" s="68"/>
      <c r="J284" s="68"/>
      <c r="K284" s="68"/>
      <c r="L284" s="45"/>
      <c r="M284" s="39"/>
      <c r="O284" s="39"/>
      <c r="P284" s="39"/>
      <c r="Q284" s="39"/>
      <c r="R284" s="39"/>
      <c r="S284" s="39"/>
      <c r="T284" s="39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</row>
  </sheetData>
  <sheetProtection sheet="1" autoFilter="0" formatColumns="0" formatRows="0" objects="1" scenarios="1" spinCount="100000" saltValue="FzLlaqHGqRaFuE7VGpp67t6OgeaSmum0lPKosmsuRbO/gUcPu/BlojsRVqnn45U3txZD/nMTEBXXaaywfkdxVQ==" hashValue="nY8A/nxN44D2lDZaNam4i6QD3OruY74wdy1MK8KDcVgz9xLXd60Dd/XATLvjhvlLYSwbOoN7sy0gsQ11uY518w==" algorithmName="SHA-512" password="CC35"/>
  <autoFilter ref="C119:K28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90</v>
      </c>
    </row>
    <row r="4" s="1" customFormat="1" ht="24.96" customHeight="1">
      <c r="B4" s="21"/>
      <c r="D4" s="140" t="s">
        <v>104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Senice - Ústí, Leskovec, ř. km 1,050 - 1,120 3,220 - 3,320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649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650</v>
      </c>
      <c r="G12" s="39"/>
      <c r="H12" s="39"/>
      <c r="I12" s="142" t="s">
        <v>22</v>
      </c>
      <c r="J12" s="146" t="str">
        <f>'Rekapitulace stavby'!AN8</f>
        <v>16. 7. 2025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34</v>
      </c>
      <c r="F21" s="39"/>
      <c r="G21" s="39"/>
      <c r="H21" s="39"/>
      <c r="I21" s="142" t="s">
        <v>28</v>
      </c>
      <c r="J21" s="145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37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28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40</v>
      </c>
      <c r="E30" s="39"/>
      <c r="F30" s="39"/>
      <c r="G30" s="39"/>
      <c r="H30" s="39"/>
      <c r="I30" s="39"/>
      <c r="J30" s="153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42</v>
      </c>
      <c r="G32" s="39"/>
      <c r="H32" s="39"/>
      <c r="I32" s="154" t="s">
        <v>41</v>
      </c>
      <c r="J32" s="154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44</v>
      </c>
      <c r="E33" s="142" t="s">
        <v>45</v>
      </c>
      <c r="F33" s="156">
        <f>ROUND((SUM(BE120:BE167)),  2)</f>
        <v>0</v>
      </c>
      <c r="G33" s="39"/>
      <c r="H33" s="39"/>
      <c r="I33" s="157">
        <v>0.20999999999999999</v>
      </c>
      <c r="J33" s="156">
        <f>ROUND(((SUM(BE120:BE167))*I33),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46</v>
      </c>
      <c r="F34" s="156">
        <f>ROUND((SUM(BF120:BF167)),  2)</f>
        <v>0</v>
      </c>
      <c r="G34" s="39"/>
      <c r="H34" s="39"/>
      <c r="I34" s="157">
        <v>0.12</v>
      </c>
      <c r="J34" s="156">
        <f>ROUND(((SUM(BF120:BF167))*I34),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47</v>
      </c>
      <c r="F35" s="156">
        <f>ROUND((SUM(BG120:BG167)),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48</v>
      </c>
      <c r="F36" s="156">
        <f>ROUND((SUM(BH120:BH167)),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49</v>
      </c>
      <c r="F37" s="156">
        <f>ROUND((SUM(BI120:BI167)),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53</v>
      </c>
      <c r="E50" s="166"/>
      <c r="F50" s="166"/>
      <c r="G50" s="165" t="s">
        <v>54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55</v>
      </c>
      <c r="E61" s="168"/>
      <c r="F61" s="169" t="s">
        <v>56</v>
      </c>
      <c r="G61" s="167" t="s">
        <v>55</v>
      </c>
      <c r="H61" s="168"/>
      <c r="I61" s="168"/>
      <c r="J61" s="170" t="s">
        <v>56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57</v>
      </c>
      <c r="E65" s="171"/>
      <c r="F65" s="171"/>
      <c r="G65" s="165" t="s">
        <v>58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55</v>
      </c>
      <c r="E76" s="168"/>
      <c r="F76" s="169" t="s">
        <v>56</v>
      </c>
      <c r="G76" s="167" t="s">
        <v>55</v>
      </c>
      <c r="H76" s="168"/>
      <c r="I76" s="168"/>
      <c r="J76" s="170" t="s">
        <v>56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Senice - Ústí, Leskovec, ř. km 1,050 - 1,120 3,220 - 3,320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25 7029-3 -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Ústí u vsetína; Leskovec</v>
      </c>
      <c r="G89" s="41"/>
      <c r="H89" s="41"/>
      <c r="I89" s="33" t="s">
        <v>22</v>
      </c>
      <c r="J89" s="80" t="str">
        <f>IF(J12="","",J12)</f>
        <v>16. 7. 2025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s.p.</v>
      </c>
      <c r="G91" s="41"/>
      <c r="H91" s="41"/>
      <c r="I91" s="33" t="s">
        <v>32</v>
      </c>
      <c r="J91" s="37" t="str">
        <f>E21</f>
        <v>GEOtest,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116</v>
      </c>
      <c r="D94" s="178"/>
      <c r="E94" s="178"/>
      <c r="F94" s="178"/>
      <c r="G94" s="178"/>
      <c r="H94" s="178"/>
      <c r="I94" s="178"/>
      <c r="J94" s="179" t="s">
        <v>117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118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119</v>
      </c>
    </row>
    <row r="97" s="9" customFormat="1" ht="24.96" customHeight="1">
      <c r="A97" s="9"/>
      <c r="B97" s="181"/>
      <c r="C97" s="182"/>
      <c r="D97" s="183" t="s">
        <v>120</v>
      </c>
      <c r="E97" s="184"/>
      <c r="F97" s="184"/>
      <c r="G97" s="184"/>
      <c r="H97" s="184"/>
      <c r="I97" s="184"/>
      <c r="J97" s="185">
        <f>J121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1"/>
      <c r="C98" s="182"/>
      <c r="D98" s="183" t="s">
        <v>651</v>
      </c>
      <c r="E98" s="184"/>
      <c r="F98" s="184"/>
      <c r="G98" s="184"/>
      <c r="H98" s="184"/>
      <c r="I98" s="184"/>
      <c r="J98" s="185">
        <f>J124</f>
        <v>0</v>
      </c>
      <c r="K98" s="182"/>
      <c r="L98" s="18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1"/>
      <c r="C99" s="182"/>
      <c r="D99" s="183" t="s">
        <v>652</v>
      </c>
      <c r="E99" s="184"/>
      <c r="F99" s="184"/>
      <c r="G99" s="184"/>
      <c r="H99" s="184"/>
      <c r="I99" s="184"/>
      <c r="J99" s="185">
        <f>J132</f>
        <v>0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7"/>
      <c r="C100" s="188"/>
      <c r="D100" s="189" t="s">
        <v>653</v>
      </c>
      <c r="E100" s="190"/>
      <c r="F100" s="190"/>
      <c r="G100" s="190"/>
      <c r="H100" s="190"/>
      <c r="I100" s="190"/>
      <c r="J100" s="191">
        <f>J163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128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6" t="str">
        <f>E7</f>
        <v>Senice - Ústí, Leskovec, ř. km 1,050 - 1,120 3,220 - 3,320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112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25 7029-3 - Vedlejší a ostatní náklady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Ústí u vsetína; Leskovec</v>
      </c>
      <c r="G114" s="41"/>
      <c r="H114" s="41"/>
      <c r="I114" s="33" t="s">
        <v>22</v>
      </c>
      <c r="J114" s="80" t="str">
        <f>IF(J12="","",J12)</f>
        <v>16. 7. 2025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>Povodí Moravy, s.p.</v>
      </c>
      <c r="G116" s="41"/>
      <c r="H116" s="41"/>
      <c r="I116" s="33" t="s">
        <v>32</v>
      </c>
      <c r="J116" s="37" t="str">
        <f>E21</f>
        <v>GEOtest, a.s.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33" t="s">
        <v>37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3"/>
      <c r="B119" s="194"/>
      <c r="C119" s="195" t="s">
        <v>129</v>
      </c>
      <c r="D119" s="196" t="s">
        <v>65</v>
      </c>
      <c r="E119" s="196" t="s">
        <v>61</v>
      </c>
      <c r="F119" s="196" t="s">
        <v>62</v>
      </c>
      <c r="G119" s="196" t="s">
        <v>130</v>
      </c>
      <c r="H119" s="196" t="s">
        <v>131</v>
      </c>
      <c r="I119" s="196" t="s">
        <v>132</v>
      </c>
      <c r="J119" s="196" t="s">
        <v>117</v>
      </c>
      <c r="K119" s="197" t="s">
        <v>133</v>
      </c>
      <c r="L119" s="198"/>
      <c r="M119" s="101" t="s">
        <v>1</v>
      </c>
      <c r="N119" s="102" t="s">
        <v>44</v>
      </c>
      <c r="O119" s="102" t="s">
        <v>134</v>
      </c>
      <c r="P119" s="102" t="s">
        <v>135</v>
      </c>
      <c r="Q119" s="102" t="s">
        <v>136</v>
      </c>
      <c r="R119" s="102" t="s">
        <v>137</v>
      </c>
      <c r="S119" s="102" t="s">
        <v>138</v>
      </c>
      <c r="T119" s="103" t="s">
        <v>139</v>
      </c>
      <c r="U119" s="193"/>
      <c r="V119" s="193"/>
      <c r="W119" s="193"/>
      <c r="X119" s="193"/>
      <c r="Y119" s="193"/>
      <c r="Z119" s="193"/>
      <c r="AA119" s="193"/>
      <c r="AB119" s="193"/>
      <c r="AC119" s="193"/>
      <c r="AD119" s="193"/>
      <c r="AE119" s="193"/>
    </row>
    <row r="120" s="2" customFormat="1" ht="22.8" customHeight="1">
      <c r="A120" s="39"/>
      <c r="B120" s="40"/>
      <c r="C120" s="108" t="s">
        <v>140</v>
      </c>
      <c r="D120" s="41"/>
      <c r="E120" s="41"/>
      <c r="F120" s="41"/>
      <c r="G120" s="41"/>
      <c r="H120" s="41"/>
      <c r="I120" s="41"/>
      <c r="J120" s="199">
        <f>BK120</f>
        <v>0</v>
      </c>
      <c r="K120" s="41"/>
      <c r="L120" s="45"/>
      <c r="M120" s="104"/>
      <c r="N120" s="200"/>
      <c r="O120" s="105"/>
      <c r="P120" s="201">
        <f>P121+P124+P132</f>
        <v>0</v>
      </c>
      <c r="Q120" s="105"/>
      <c r="R120" s="201">
        <f>R121+R124+R132</f>
        <v>0</v>
      </c>
      <c r="S120" s="105"/>
      <c r="T120" s="202">
        <f>T121+T124+T132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79</v>
      </c>
      <c r="AU120" s="18" t="s">
        <v>119</v>
      </c>
      <c r="BK120" s="203">
        <f>BK121+BK124+BK132</f>
        <v>0</v>
      </c>
    </row>
    <row r="121" s="12" customFormat="1" ht="25.92" customHeight="1">
      <c r="A121" s="12"/>
      <c r="B121" s="204"/>
      <c r="C121" s="205"/>
      <c r="D121" s="206" t="s">
        <v>79</v>
      </c>
      <c r="E121" s="207" t="s">
        <v>141</v>
      </c>
      <c r="F121" s="207" t="s">
        <v>142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SUM(P122:P123)</f>
        <v>0</v>
      </c>
      <c r="Q121" s="212"/>
      <c r="R121" s="213">
        <f>SUM(R122:R123)</f>
        <v>0</v>
      </c>
      <c r="S121" s="212"/>
      <c r="T121" s="214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88</v>
      </c>
      <c r="AT121" s="216" t="s">
        <v>79</v>
      </c>
      <c r="AU121" s="216" t="s">
        <v>80</v>
      </c>
      <c r="AY121" s="215" t="s">
        <v>143</v>
      </c>
      <c r="BK121" s="217">
        <f>SUM(BK122:BK123)</f>
        <v>0</v>
      </c>
    </row>
    <row r="122" s="2" customFormat="1" ht="24.15" customHeight="1">
      <c r="A122" s="39"/>
      <c r="B122" s="40"/>
      <c r="C122" s="220" t="s">
        <v>88</v>
      </c>
      <c r="D122" s="220" t="s">
        <v>145</v>
      </c>
      <c r="E122" s="221" t="s">
        <v>654</v>
      </c>
      <c r="F122" s="222" t="s">
        <v>655</v>
      </c>
      <c r="G122" s="223" t="s">
        <v>656</v>
      </c>
      <c r="H122" s="224">
        <v>1</v>
      </c>
      <c r="I122" s="225"/>
      <c r="J122" s="226">
        <f>ROUND(I122*H122,2)</f>
        <v>0</v>
      </c>
      <c r="K122" s="222" t="s">
        <v>1</v>
      </c>
      <c r="L122" s="45"/>
      <c r="M122" s="227" t="s">
        <v>1</v>
      </c>
      <c r="N122" s="228" t="s">
        <v>45</v>
      </c>
      <c r="O122" s="92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1" t="s">
        <v>657</v>
      </c>
      <c r="AT122" s="231" t="s">
        <v>145</v>
      </c>
      <c r="AU122" s="231" t="s">
        <v>88</v>
      </c>
      <c r="AY122" s="18" t="s">
        <v>143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8" t="s">
        <v>88</v>
      </c>
      <c r="BK122" s="232">
        <f>ROUND(I122*H122,2)</f>
        <v>0</v>
      </c>
      <c r="BL122" s="18" t="s">
        <v>657</v>
      </c>
      <c r="BM122" s="231" t="s">
        <v>658</v>
      </c>
    </row>
    <row r="123" s="2" customFormat="1">
      <c r="A123" s="39"/>
      <c r="B123" s="40"/>
      <c r="C123" s="41"/>
      <c r="D123" s="233" t="s">
        <v>152</v>
      </c>
      <c r="E123" s="41"/>
      <c r="F123" s="234" t="s">
        <v>655</v>
      </c>
      <c r="G123" s="41"/>
      <c r="H123" s="41"/>
      <c r="I123" s="235"/>
      <c r="J123" s="41"/>
      <c r="K123" s="41"/>
      <c r="L123" s="45"/>
      <c r="M123" s="236"/>
      <c r="N123" s="237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152</v>
      </c>
      <c r="AU123" s="18" t="s">
        <v>88</v>
      </c>
    </row>
    <row r="124" s="12" customFormat="1" ht="25.92" customHeight="1">
      <c r="A124" s="12"/>
      <c r="B124" s="204"/>
      <c r="C124" s="205"/>
      <c r="D124" s="206" t="s">
        <v>79</v>
      </c>
      <c r="E124" s="207" t="s">
        <v>659</v>
      </c>
      <c r="F124" s="207" t="s">
        <v>660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SUM(P125:P131)</f>
        <v>0</v>
      </c>
      <c r="Q124" s="212"/>
      <c r="R124" s="213">
        <f>SUM(R125:R131)</f>
        <v>0</v>
      </c>
      <c r="S124" s="212"/>
      <c r="T124" s="214">
        <f>SUM(T125:T131)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150</v>
      </c>
      <c r="AT124" s="216" t="s">
        <v>79</v>
      </c>
      <c r="AU124" s="216" t="s">
        <v>80</v>
      </c>
      <c r="AY124" s="215" t="s">
        <v>143</v>
      </c>
      <c r="BK124" s="217">
        <f>SUM(BK125:BK131)</f>
        <v>0</v>
      </c>
    </row>
    <row r="125" s="2" customFormat="1" ht="16.5" customHeight="1">
      <c r="A125" s="39"/>
      <c r="B125" s="40"/>
      <c r="C125" s="220" t="s">
        <v>90</v>
      </c>
      <c r="D125" s="220" t="s">
        <v>145</v>
      </c>
      <c r="E125" s="221" t="s">
        <v>661</v>
      </c>
      <c r="F125" s="222" t="s">
        <v>662</v>
      </c>
      <c r="G125" s="223" t="s">
        <v>585</v>
      </c>
      <c r="H125" s="224">
        <v>1</v>
      </c>
      <c r="I125" s="225"/>
      <c r="J125" s="226">
        <f>ROUND(I125*H125,2)</f>
        <v>0</v>
      </c>
      <c r="K125" s="222" t="s">
        <v>1</v>
      </c>
      <c r="L125" s="45"/>
      <c r="M125" s="227" t="s">
        <v>1</v>
      </c>
      <c r="N125" s="228" t="s">
        <v>45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663</v>
      </c>
      <c r="AT125" s="231" t="s">
        <v>145</v>
      </c>
      <c r="AU125" s="231" t="s">
        <v>88</v>
      </c>
      <c r="AY125" s="18" t="s">
        <v>143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88</v>
      </c>
      <c r="BK125" s="232">
        <f>ROUND(I125*H125,2)</f>
        <v>0</v>
      </c>
      <c r="BL125" s="18" t="s">
        <v>663</v>
      </c>
      <c r="BM125" s="231" t="s">
        <v>664</v>
      </c>
    </row>
    <row r="126" s="2" customFormat="1">
      <c r="A126" s="39"/>
      <c r="B126" s="40"/>
      <c r="C126" s="41"/>
      <c r="D126" s="233" t="s">
        <v>152</v>
      </c>
      <c r="E126" s="41"/>
      <c r="F126" s="234" t="s">
        <v>662</v>
      </c>
      <c r="G126" s="41"/>
      <c r="H126" s="41"/>
      <c r="I126" s="235"/>
      <c r="J126" s="41"/>
      <c r="K126" s="41"/>
      <c r="L126" s="45"/>
      <c r="M126" s="236"/>
      <c r="N126" s="237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152</v>
      </c>
      <c r="AU126" s="18" t="s">
        <v>88</v>
      </c>
    </row>
    <row r="127" s="2" customFormat="1">
      <c r="A127" s="39"/>
      <c r="B127" s="40"/>
      <c r="C127" s="41"/>
      <c r="D127" s="233" t="s">
        <v>339</v>
      </c>
      <c r="E127" s="41"/>
      <c r="F127" s="294" t="s">
        <v>665</v>
      </c>
      <c r="G127" s="41"/>
      <c r="H127" s="41"/>
      <c r="I127" s="235"/>
      <c r="J127" s="41"/>
      <c r="K127" s="41"/>
      <c r="L127" s="45"/>
      <c r="M127" s="236"/>
      <c r="N127" s="237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339</v>
      </c>
      <c r="AU127" s="18" t="s">
        <v>88</v>
      </c>
    </row>
    <row r="128" s="2" customFormat="1" ht="55.5" customHeight="1">
      <c r="A128" s="39"/>
      <c r="B128" s="40"/>
      <c r="C128" s="220" t="s">
        <v>161</v>
      </c>
      <c r="D128" s="220" t="s">
        <v>145</v>
      </c>
      <c r="E128" s="221" t="s">
        <v>666</v>
      </c>
      <c r="F128" s="222" t="s">
        <v>667</v>
      </c>
      <c r="G128" s="223" t="s">
        <v>585</v>
      </c>
      <c r="H128" s="224">
        <v>1</v>
      </c>
      <c r="I128" s="225"/>
      <c r="J128" s="226">
        <f>ROUND(I128*H128,2)</f>
        <v>0</v>
      </c>
      <c r="K128" s="222" t="s">
        <v>1</v>
      </c>
      <c r="L128" s="45"/>
      <c r="M128" s="227" t="s">
        <v>1</v>
      </c>
      <c r="N128" s="228" t="s">
        <v>45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663</v>
      </c>
      <c r="AT128" s="231" t="s">
        <v>145</v>
      </c>
      <c r="AU128" s="231" t="s">
        <v>88</v>
      </c>
      <c r="AY128" s="18" t="s">
        <v>143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88</v>
      </c>
      <c r="BK128" s="232">
        <f>ROUND(I128*H128,2)</f>
        <v>0</v>
      </c>
      <c r="BL128" s="18" t="s">
        <v>663</v>
      </c>
      <c r="BM128" s="231" t="s">
        <v>668</v>
      </c>
    </row>
    <row r="129" s="2" customFormat="1">
      <c r="A129" s="39"/>
      <c r="B129" s="40"/>
      <c r="C129" s="41"/>
      <c r="D129" s="233" t="s">
        <v>152</v>
      </c>
      <c r="E129" s="41"/>
      <c r="F129" s="234" t="s">
        <v>669</v>
      </c>
      <c r="G129" s="41"/>
      <c r="H129" s="41"/>
      <c r="I129" s="235"/>
      <c r="J129" s="41"/>
      <c r="K129" s="41"/>
      <c r="L129" s="45"/>
      <c r="M129" s="236"/>
      <c r="N129" s="237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152</v>
      </c>
      <c r="AU129" s="18" t="s">
        <v>88</v>
      </c>
    </row>
    <row r="130" s="2" customFormat="1" ht="49.05" customHeight="1">
      <c r="A130" s="39"/>
      <c r="B130" s="40"/>
      <c r="C130" s="220" t="s">
        <v>150</v>
      </c>
      <c r="D130" s="220" t="s">
        <v>145</v>
      </c>
      <c r="E130" s="221" t="s">
        <v>670</v>
      </c>
      <c r="F130" s="222" t="s">
        <v>671</v>
      </c>
      <c r="G130" s="223" t="s">
        <v>585</v>
      </c>
      <c r="H130" s="224">
        <v>1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45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663</v>
      </c>
      <c r="AT130" s="231" t="s">
        <v>145</v>
      </c>
      <c r="AU130" s="231" t="s">
        <v>88</v>
      </c>
      <c r="AY130" s="18" t="s">
        <v>143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88</v>
      </c>
      <c r="BK130" s="232">
        <f>ROUND(I130*H130,2)</f>
        <v>0</v>
      </c>
      <c r="BL130" s="18" t="s">
        <v>663</v>
      </c>
      <c r="BM130" s="231" t="s">
        <v>672</v>
      </c>
    </row>
    <row r="131" s="2" customFormat="1">
      <c r="A131" s="39"/>
      <c r="B131" s="40"/>
      <c r="C131" s="41"/>
      <c r="D131" s="233" t="s">
        <v>152</v>
      </c>
      <c r="E131" s="41"/>
      <c r="F131" s="234" t="s">
        <v>673</v>
      </c>
      <c r="G131" s="41"/>
      <c r="H131" s="41"/>
      <c r="I131" s="235"/>
      <c r="J131" s="41"/>
      <c r="K131" s="41"/>
      <c r="L131" s="45"/>
      <c r="M131" s="236"/>
      <c r="N131" s="237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152</v>
      </c>
      <c r="AU131" s="18" t="s">
        <v>88</v>
      </c>
    </row>
    <row r="132" s="12" customFormat="1" ht="25.92" customHeight="1">
      <c r="A132" s="12"/>
      <c r="B132" s="204"/>
      <c r="C132" s="205"/>
      <c r="D132" s="206" t="s">
        <v>79</v>
      </c>
      <c r="E132" s="207" t="s">
        <v>674</v>
      </c>
      <c r="F132" s="207" t="s">
        <v>675</v>
      </c>
      <c r="G132" s="205"/>
      <c r="H132" s="205"/>
      <c r="I132" s="208"/>
      <c r="J132" s="209">
        <f>BK132</f>
        <v>0</v>
      </c>
      <c r="K132" s="205"/>
      <c r="L132" s="210"/>
      <c r="M132" s="211"/>
      <c r="N132" s="212"/>
      <c r="O132" s="212"/>
      <c r="P132" s="213">
        <f>P133+SUM(P134:P163)</f>
        <v>0</v>
      </c>
      <c r="Q132" s="212"/>
      <c r="R132" s="213">
        <f>R133+SUM(R134:R163)</f>
        <v>0</v>
      </c>
      <c r="S132" s="212"/>
      <c r="T132" s="214">
        <f>T133+SUM(T134:T163)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5" t="s">
        <v>175</v>
      </c>
      <c r="AT132" s="216" t="s">
        <v>79</v>
      </c>
      <c r="AU132" s="216" t="s">
        <v>80</v>
      </c>
      <c r="AY132" s="215" t="s">
        <v>143</v>
      </c>
      <c r="BK132" s="217">
        <f>BK133+SUM(BK134:BK163)</f>
        <v>0</v>
      </c>
    </row>
    <row r="133" s="2" customFormat="1" ht="49.05" customHeight="1">
      <c r="A133" s="39"/>
      <c r="B133" s="40"/>
      <c r="C133" s="220" t="s">
        <v>175</v>
      </c>
      <c r="D133" s="220" t="s">
        <v>145</v>
      </c>
      <c r="E133" s="221" t="s">
        <v>676</v>
      </c>
      <c r="F133" s="222" t="s">
        <v>677</v>
      </c>
      <c r="G133" s="223" t="s">
        <v>585</v>
      </c>
      <c r="H133" s="224">
        <v>1</v>
      </c>
      <c r="I133" s="225"/>
      <c r="J133" s="226">
        <f>ROUND(I133*H133,2)</f>
        <v>0</v>
      </c>
      <c r="K133" s="222" t="s">
        <v>1</v>
      </c>
      <c r="L133" s="45"/>
      <c r="M133" s="227" t="s">
        <v>1</v>
      </c>
      <c r="N133" s="228" t="s">
        <v>45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150</v>
      </c>
      <c r="AT133" s="231" t="s">
        <v>145</v>
      </c>
      <c r="AU133" s="231" t="s">
        <v>88</v>
      </c>
      <c r="AY133" s="18" t="s">
        <v>143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88</v>
      </c>
      <c r="BK133" s="232">
        <f>ROUND(I133*H133,2)</f>
        <v>0</v>
      </c>
      <c r="BL133" s="18" t="s">
        <v>150</v>
      </c>
      <c r="BM133" s="231" t="s">
        <v>678</v>
      </c>
    </row>
    <row r="134" s="2" customFormat="1">
      <c r="A134" s="39"/>
      <c r="B134" s="40"/>
      <c r="C134" s="41"/>
      <c r="D134" s="233" t="s">
        <v>152</v>
      </c>
      <c r="E134" s="41"/>
      <c r="F134" s="234" t="s">
        <v>677</v>
      </c>
      <c r="G134" s="41"/>
      <c r="H134" s="41"/>
      <c r="I134" s="235"/>
      <c r="J134" s="41"/>
      <c r="K134" s="41"/>
      <c r="L134" s="45"/>
      <c r="M134" s="236"/>
      <c r="N134" s="237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152</v>
      </c>
      <c r="AU134" s="18" t="s">
        <v>88</v>
      </c>
    </row>
    <row r="135" s="2" customFormat="1">
      <c r="A135" s="39"/>
      <c r="B135" s="40"/>
      <c r="C135" s="41"/>
      <c r="D135" s="233" t="s">
        <v>339</v>
      </c>
      <c r="E135" s="41"/>
      <c r="F135" s="294" t="s">
        <v>679</v>
      </c>
      <c r="G135" s="41"/>
      <c r="H135" s="41"/>
      <c r="I135" s="235"/>
      <c r="J135" s="41"/>
      <c r="K135" s="41"/>
      <c r="L135" s="45"/>
      <c r="M135" s="236"/>
      <c r="N135" s="237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339</v>
      </c>
      <c r="AU135" s="18" t="s">
        <v>88</v>
      </c>
    </row>
    <row r="136" s="2" customFormat="1" ht="37.8" customHeight="1">
      <c r="A136" s="39"/>
      <c r="B136" s="40"/>
      <c r="C136" s="220" t="s">
        <v>182</v>
      </c>
      <c r="D136" s="220" t="s">
        <v>145</v>
      </c>
      <c r="E136" s="221" t="s">
        <v>680</v>
      </c>
      <c r="F136" s="222" t="s">
        <v>681</v>
      </c>
      <c r="G136" s="223" t="s">
        <v>585</v>
      </c>
      <c r="H136" s="224">
        <v>1</v>
      </c>
      <c r="I136" s="225"/>
      <c r="J136" s="226">
        <f>ROUND(I136*H136,2)</f>
        <v>0</v>
      </c>
      <c r="K136" s="222" t="s">
        <v>1</v>
      </c>
      <c r="L136" s="45"/>
      <c r="M136" s="227" t="s">
        <v>1</v>
      </c>
      <c r="N136" s="228" t="s">
        <v>45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150</v>
      </c>
      <c r="AT136" s="231" t="s">
        <v>145</v>
      </c>
      <c r="AU136" s="231" t="s">
        <v>88</v>
      </c>
      <c r="AY136" s="18" t="s">
        <v>143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88</v>
      </c>
      <c r="BK136" s="232">
        <f>ROUND(I136*H136,2)</f>
        <v>0</v>
      </c>
      <c r="BL136" s="18" t="s">
        <v>150</v>
      </c>
      <c r="BM136" s="231" t="s">
        <v>682</v>
      </c>
    </row>
    <row r="137" s="2" customFormat="1">
      <c r="A137" s="39"/>
      <c r="B137" s="40"/>
      <c r="C137" s="41"/>
      <c r="D137" s="233" t="s">
        <v>152</v>
      </c>
      <c r="E137" s="41"/>
      <c r="F137" s="234" t="s">
        <v>681</v>
      </c>
      <c r="G137" s="41"/>
      <c r="H137" s="41"/>
      <c r="I137" s="235"/>
      <c r="J137" s="41"/>
      <c r="K137" s="41"/>
      <c r="L137" s="45"/>
      <c r="M137" s="236"/>
      <c r="N137" s="237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152</v>
      </c>
      <c r="AU137" s="18" t="s">
        <v>88</v>
      </c>
    </row>
    <row r="138" s="2" customFormat="1" ht="24.15" customHeight="1">
      <c r="A138" s="39"/>
      <c r="B138" s="40"/>
      <c r="C138" s="220" t="s">
        <v>188</v>
      </c>
      <c r="D138" s="220" t="s">
        <v>145</v>
      </c>
      <c r="E138" s="221" t="s">
        <v>683</v>
      </c>
      <c r="F138" s="222" t="s">
        <v>684</v>
      </c>
      <c r="G138" s="223" t="s">
        <v>585</v>
      </c>
      <c r="H138" s="224">
        <v>1</v>
      </c>
      <c r="I138" s="225"/>
      <c r="J138" s="226">
        <f>ROUND(I138*H138,2)</f>
        <v>0</v>
      </c>
      <c r="K138" s="222" t="s">
        <v>1</v>
      </c>
      <c r="L138" s="45"/>
      <c r="M138" s="227" t="s">
        <v>1</v>
      </c>
      <c r="N138" s="228" t="s">
        <v>45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150</v>
      </c>
      <c r="AT138" s="231" t="s">
        <v>145</v>
      </c>
      <c r="AU138" s="231" t="s">
        <v>88</v>
      </c>
      <c r="AY138" s="18" t="s">
        <v>143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88</v>
      </c>
      <c r="BK138" s="232">
        <f>ROUND(I138*H138,2)</f>
        <v>0</v>
      </c>
      <c r="BL138" s="18" t="s">
        <v>150</v>
      </c>
      <c r="BM138" s="231" t="s">
        <v>685</v>
      </c>
    </row>
    <row r="139" s="2" customFormat="1">
      <c r="A139" s="39"/>
      <c r="B139" s="40"/>
      <c r="C139" s="41"/>
      <c r="D139" s="233" t="s">
        <v>152</v>
      </c>
      <c r="E139" s="41"/>
      <c r="F139" s="234" t="s">
        <v>684</v>
      </c>
      <c r="G139" s="41"/>
      <c r="H139" s="41"/>
      <c r="I139" s="235"/>
      <c r="J139" s="41"/>
      <c r="K139" s="41"/>
      <c r="L139" s="45"/>
      <c r="M139" s="236"/>
      <c r="N139" s="237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152</v>
      </c>
      <c r="AU139" s="18" t="s">
        <v>88</v>
      </c>
    </row>
    <row r="140" s="2" customFormat="1">
      <c r="A140" s="39"/>
      <c r="B140" s="40"/>
      <c r="C140" s="41"/>
      <c r="D140" s="233" t="s">
        <v>339</v>
      </c>
      <c r="E140" s="41"/>
      <c r="F140" s="294" t="s">
        <v>686</v>
      </c>
      <c r="G140" s="41"/>
      <c r="H140" s="41"/>
      <c r="I140" s="235"/>
      <c r="J140" s="41"/>
      <c r="K140" s="41"/>
      <c r="L140" s="45"/>
      <c r="M140" s="236"/>
      <c r="N140" s="237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339</v>
      </c>
      <c r="AU140" s="18" t="s">
        <v>88</v>
      </c>
    </row>
    <row r="141" s="2" customFormat="1" ht="49.05" customHeight="1">
      <c r="A141" s="39"/>
      <c r="B141" s="40"/>
      <c r="C141" s="220" t="s">
        <v>195</v>
      </c>
      <c r="D141" s="220" t="s">
        <v>145</v>
      </c>
      <c r="E141" s="221" t="s">
        <v>687</v>
      </c>
      <c r="F141" s="222" t="s">
        <v>688</v>
      </c>
      <c r="G141" s="223" t="s">
        <v>585</v>
      </c>
      <c r="H141" s="224">
        <v>1</v>
      </c>
      <c r="I141" s="225"/>
      <c r="J141" s="226">
        <f>ROUND(I141*H141,2)</f>
        <v>0</v>
      </c>
      <c r="K141" s="222" t="s">
        <v>1</v>
      </c>
      <c r="L141" s="45"/>
      <c r="M141" s="227" t="s">
        <v>1</v>
      </c>
      <c r="N141" s="228" t="s">
        <v>45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150</v>
      </c>
      <c r="AT141" s="231" t="s">
        <v>145</v>
      </c>
      <c r="AU141" s="231" t="s">
        <v>88</v>
      </c>
      <c r="AY141" s="18" t="s">
        <v>143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88</v>
      </c>
      <c r="BK141" s="232">
        <f>ROUND(I141*H141,2)</f>
        <v>0</v>
      </c>
      <c r="BL141" s="18" t="s">
        <v>150</v>
      </c>
      <c r="BM141" s="231" t="s">
        <v>689</v>
      </c>
    </row>
    <row r="142" s="2" customFormat="1">
      <c r="A142" s="39"/>
      <c r="B142" s="40"/>
      <c r="C142" s="41"/>
      <c r="D142" s="233" t="s">
        <v>152</v>
      </c>
      <c r="E142" s="41"/>
      <c r="F142" s="234" t="s">
        <v>688</v>
      </c>
      <c r="G142" s="41"/>
      <c r="H142" s="41"/>
      <c r="I142" s="235"/>
      <c r="J142" s="41"/>
      <c r="K142" s="41"/>
      <c r="L142" s="45"/>
      <c r="M142" s="236"/>
      <c r="N142" s="237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152</v>
      </c>
      <c r="AU142" s="18" t="s">
        <v>88</v>
      </c>
    </row>
    <row r="143" s="2" customFormat="1">
      <c r="A143" s="39"/>
      <c r="B143" s="40"/>
      <c r="C143" s="41"/>
      <c r="D143" s="233" t="s">
        <v>339</v>
      </c>
      <c r="E143" s="41"/>
      <c r="F143" s="294" t="s">
        <v>690</v>
      </c>
      <c r="G143" s="41"/>
      <c r="H143" s="41"/>
      <c r="I143" s="235"/>
      <c r="J143" s="41"/>
      <c r="K143" s="41"/>
      <c r="L143" s="45"/>
      <c r="M143" s="236"/>
      <c r="N143" s="237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339</v>
      </c>
      <c r="AU143" s="18" t="s">
        <v>88</v>
      </c>
    </row>
    <row r="144" s="2" customFormat="1" ht="55.5" customHeight="1">
      <c r="A144" s="39"/>
      <c r="B144" s="40"/>
      <c r="C144" s="220" t="s">
        <v>201</v>
      </c>
      <c r="D144" s="220" t="s">
        <v>145</v>
      </c>
      <c r="E144" s="221" t="s">
        <v>691</v>
      </c>
      <c r="F144" s="222" t="s">
        <v>692</v>
      </c>
      <c r="G144" s="223" t="s">
        <v>585</v>
      </c>
      <c r="H144" s="224">
        <v>1</v>
      </c>
      <c r="I144" s="225"/>
      <c r="J144" s="226">
        <f>ROUND(I144*H144,2)</f>
        <v>0</v>
      </c>
      <c r="K144" s="222" t="s">
        <v>1</v>
      </c>
      <c r="L144" s="45"/>
      <c r="M144" s="227" t="s">
        <v>1</v>
      </c>
      <c r="N144" s="228" t="s">
        <v>45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150</v>
      </c>
      <c r="AT144" s="231" t="s">
        <v>145</v>
      </c>
      <c r="AU144" s="231" t="s">
        <v>88</v>
      </c>
      <c r="AY144" s="18" t="s">
        <v>143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88</v>
      </c>
      <c r="BK144" s="232">
        <f>ROUND(I144*H144,2)</f>
        <v>0</v>
      </c>
      <c r="BL144" s="18" t="s">
        <v>150</v>
      </c>
      <c r="BM144" s="231" t="s">
        <v>693</v>
      </c>
    </row>
    <row r="145" s="2" customFormat="1">
      <c r="A145" s="39"/>
      <c r="B145" s="40"/>
      <c r="C145" s="41"/>
      <c r="D145" s="233" t="s">
        <v>152</v>
      </c>
      <c r="E145" s="41"/>
      <c r="F145" s="234" t="s">
        <v>692</v>
      </c>
      <c r="G145" s="41"/>
      <c r="H145" s="41"/>
      <c r="I145" s="235"/>
      <c r="J145" s="41"/>
      <c r="K145" s="41"/>
      <c r="L145" s="45"/>
      <c r="M145" s="236"/>
      <c r="N145" s="237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152</v>
      </c>
      <c r="AU145" s="18" t="s">
        <v>88</v>
      </c>
    </row>
    <row r="146" s="2" customFormat="1">
      <c r="A146" s="39"/>
      <c r="B146" s="40"/>
      <c r="C146" s="41"/>
      <c r="D146" s="233" t="s">
        <v>339</v>
      </c>
      <c r="E146" s="41"/>
      <c r="F146" s="294" t="s">
        <v>694</v>
      </c>
      <c r="G146" s="41"/>
      <c r="H146" s="41"/>
      <c r="I146" s="235"/>
      <c r="J146" s="41"/>
      <c r="K146" s="41"/>
      <c r="L146" s="45"/>
      <c r="M146" s="236"/>
      <c r="N146" s="237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339</v>
      </c>
      <c r="AU146" s="18" t="s">
        <v>88</v>
      </c>
    </row>
    <row r="147" s="2" customFormat="1" ht="37.8" customHeight="1">
      <c r="A147" s="39"/>
      <c r="B147" s="40"/>
      <c r="C147" s="220" t="s">
        <v>210</v>
      </c>
      <c r="D147" s="220" t="s">
        <v>145</v>
      </c>
      <c r="E147" s="221" t="s">
        <v>695</v>
      </c>
      <c r="F147" s="222" t="s">
        <v>696</v>
      </c>
      <c r="G147" s="223" t="s">
        <v>585</v>
      </c>
      <c r="H147" s="224">
        <v>1</v>
      </c>
      <c r="I147" s="225"/>
      <c r="J147" s="226">
        <f>ROUND(I147*H147,2)</f>
        <v>0</v>
      </c>
      <c r="K147" s="222" t="s">
        <v>1</v>
      </c>
      <c r="L147" s="45"/>
      <c r="M147" s="227" t="s">
        <v>1</v>
      </c>
      <c r="N147" s="228" t="s">
        <v>45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150</v>
      </c>
      <c r="AT147" s="231" t="s">
        <v>145</v>
      </c>
      <c r="AU147" s="231" t="s">
        <v>88</v>
      </c>
      <c r="AY147" s="18" t="s">
        <v>143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88</v>
      </c>
      <c r="BK147" s="232">
        <f>ROUND(I147*H147,2)</f>
        <v>0</v>
      </c>
      <c r="BL147" s="18" t="s">
        <v>150</v>
      </c>
      <c r="BM147" s="231" t="s">
        <v>697</v>
      </c>
    </row>
    <row r="148" s="2" customFormat="1">
      <c r="A148" s="39"/>
      <c r="B148" s="40"/>
      <c r="C148" s="41"/>
      <c r="D148" s="233" t="s">
        <v>152</v>
      </c>
      <c r="E148" s="41"/>
      <c r="F148" s="234" t="s">
        <v>696</v>
      </c>
      <c r="G148" s="41"/>
      <c r="H148" s="41"/>
      <c r="I148" s="235"/>
      <c r="J148" s="41"/>
      <c r="K148" s="41"/>
      <c r="L148" s="45"/>
      <c r="M148" s="236"/>
      <c r="N148" s="237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152</v>
      </c>
      <c r="AU148" s="18" t="s">
        <v>88</v>
      </c>
    </row>
    <row r="149" s="2" customFormat="1" ht="66.75" customHeight="1">
      <c r="A149" s="39"/>
      <c r="B149" s="40"/>
      <c r="C149" s="220" t="s">
        <v>218</v>
      </c>
      <c r="D149" s="220" t="s">
        <v>145</v>
      </c>
      <c r="E149" s="221" t="s">
        <v>698</v>
      </c>
      <c r="F149" s="222" t="s">
        <v>699</v>
      </c>
      <c r="G149" s="223" t="s">
        <v>585</v>
      </c>
      <c r="H149" s="224">
        <v>1</v>
      </c>
      <c r="I149" s="225"/>
      <c r="J149" s="226">
        <f>ROUND(I149*H149,2)</f>
        <v>0</v>
      </c>
      <c r="K149" s="222" t="s">
        <v>1</v>
      </c>
      <c r="L149" s="45"/>
      <c r="M149" s="227" t="s">
        <v>1</v>
      </c>
      <c r="N149" s="228" t="s">
        <v>45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150</v>
      </c>
      <c r="AT149" s="231" t="s">
        <v>145</v>
      </c>
      <c r="AU149" s="231" t="s">
        <v>88</v>
      </c>
      <c r="AY149" s="18" t="s">
        <v>143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88</v>
      </c>
      <c r="BK149" s="232">
        <f>ROUND(I149*H149,2)</f>
        <v>0</v>
      </c>
      <c r="BL149" s="18" t="s">
        <v>150</v>
      </c>
      <c r="BM149" s="231" t="s">
        <v>700</v>
      </c>
    </row>
    <row r="150" s="2" customFormat="1">
      <c r="A150" s="39"/>
      <c r="B150" s="40"/>
      <c r="C150" s="41"/>
      <c r="D150" s="233" t="s">
        <v>152</v>
      </c>
      <c r="E150" s="41"/>
      <c r="F150" s="234" t="s">
        <v>699</v>
      </c>
      <c r="G150" s="41"/>
      <c r="H150" s="41"/>
      <c r="I150" s="235"/>
      <c r="J150" s="41"/>
      <c r="K150" s="41"/>
      <c r="L150" s="45"/>
      <c r="M150" s="236"/>
      <c r="N150" s="237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152</v>
      </c>
      <c r="AU150" s="18" t="s">
        <v>88</v>
      </c>
    </row>
    <row r="151" s="2" customFormat="1">
      <c r="A151" s="39"/>
      <c r="B151" s="40"/>
      <c r="C151" s="41"/>
      <c r="D151" s="233" t="s">
        <v>339</v>
      </c>
      <c r="E151" s="41"/>
      <c r="F151" s="294" t="s">
        <v>701</v>
      </c>
      <c r="G151" s="41"/>
      <c r="H151" s="41"/>
      <c r="I151" s="235"/>
      <c r="J151" s="41"/>
      <c r="K151" s="41"/>
      <c r="L151" s="45"/>
      <c r="M151" s="236"/>
      <c r="N151" s="237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339</v>
      </c>
      <c r="AU151" s="18" t="s">
        <v>88</v>
      </c>
    </row>
    <row r="152" s="2" customFormat="1" ht="16.5" customHeight="1">
      <c r="A152" s="39"/>
      <c r="B152" s="40"/>
      <c r="C152" s="220" t="s">
        <v>8</v>
      </c>
      <c r="D152" s="220" t="s">
        <v>145</v>
      </c>
      <c r="E152" s="221" t="s">
        <v>702</v>
      </c>
      <c r="F152" s="222" t="s">
        <v>703</v>
      </c>
      <c r="G152" s="223" t="s">
        <v>539</v>
      </c>
      <c r="H152" s="224">
        <v>1</v>
      </c>
      <c r="I152" s="225"/>
      <c r="J152" s="226">
        <f>ROUND(I152*H152,2)</f>
        <v>0</v>
      </c>
      <c r="K152" s="222" t="s">
        <v>1</v>
      </c>
      <c r="L152" s="45"/>
      <c r="M152" s="227" t="s">
        <v>1</v>
      </c>
      <c r="N152" s="228" t="s">
        <v>45</v>
      </c>
      <c r="O152" s="92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150</v>
      </c>
      <c r="AT152" s="231" t="s">
        <v>145</v>
      </c>
      <c r="AU152" s="231" t="s">
        <v>88</v>
      </c>
      <c r="AY152" s="18" t="s">
        <v>143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88</v>
      </c>
      <c r="BK152" s="232">
        <f>ROUND(I152*H152,2)</f>
        <v>0</v>
      </c>
      <c r="BL152" s="18" t="s">
        <v>150</v>
      </c>
      <c r="BM152" s="231" t="s">
        <v>704</v>
      </c>
    </row>
    <row r="153" s="2" customFormat="1">
      <c r="A153" s="39"/>
      <c r="B153" s="40"/>
      <c r="C153" s="41"/>
      <c r="D153" s="233" t="s">
        <v>152</v>
      </c>
      <c r="E153" s="41"/>
      <c r="F153" s="234" t="s">
        <v>703</v>
      </c>
      <c r="G153" s="41"/>
      <c r="H153" s="41"/>
      <c r="I153" s="235"/>
      <c r="J153" s="41"/>
      <c r="K153" s="41"/>
      <c r="L153" s="45"/>
      <c r="M153" s="236"/>
      <c r="N153" s="237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152</v>
      </c>
      <c r="AU153" s="18" t="s">
        <v>88</v>
      </c>
    </row>
    <row r="154" s="2" customFormat="1" ht="21.75" customHeight="1">
      <c r="A154" s="39"/>
      <c r="B154" s="40"/>
      <c r="C154" s="220" t="s">
        <v>234</v>
      </c>
      <c r="D154" s="220" t="s">
        <v>145</v>
      </c>
      <c r="E154" s="221" t="s">
        <v>705</v>
      </c>
      <c r="F154" s="222" t="s">
        <v>706</v>
      </c>
      <c r="G154" s="223" t="s">
        <v>585</v>
      </c>
      <c r="H154" s="224">
        <v>1</v>
      </c>
      <c r="I154" s="225"/>
      <c r="J154" s="226">
        <f>ROUND(I154*H154,2)</f>
        <v>0</v>
      </c>
      <c r="K154" s="222" t="s">
        <v>1</v>
      </c>
      <c r="L154" s="45"/>
      <c r="M154" s="227" t="s">
        <v>1</v>
      </c>
      <c r="N154" s="228" t="s">
        <v>45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150</v>
      </c>
      <c r="AT154" s="231" t="s">
        <v>145</v>
      </c>
      <c r="AU154" s="231" t="s">
        <v>88</v>
      </c>
      <c r="AY154" s="18" t="s">
        <v>143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88</v>
      </c>
      <c r="BK154" s="232">
        <f>ROUND(I154*H154,2)</f>
        <v>0</v>
      </c>
      <c r="BL154" s="18" t="s">
        <v>150</v>
      </c>
      <c r="BM154" s="231" t="s">
        <v>707</v>
      </c>
    </row>
    <row r="155" s="2" customFormat="1">
      <c r="A155" s="39"/>
      <c r="B155" s="40"/>
      <c r="C155" s="41"/>
      <c r="D155" s="233" t="s">
        <v>152</v>
      </c>
      <c r="E155" s="41"/>
      <c r="F155" s="234" t="s">
        <v>706</v>
      </c>
      <c r="G155" s="41"/>
      <c r="H155" s="41"/>
      <c r="I155" s="235"/>
      <c r="J155" s="41"/>
      <c r="K155" s="41"/>
      <c r="L155" s="45"/>
      <c r="M155" s="236"/>
      <c r="N155" s="237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152</v>
      </c>
      <c r="AU155" s="18" t="s">
        <v>88</v>
      </c>
    </row>
    <row r="156" s="2" customFormat="1" ht="24.15" customHeight="1">
      <c r="A156" s="39"/>
      <c r="B156" s="40"/>
      <c r="C156" s="220" t="s">
        <v>242</v>
      </c>
      <c r="D156" s="220" t="s">
        <v>145</v>
      </c>
      <c r="E156" s="221" t="s">
        <v>708</v>
      </c>
      <c r="F156" s="222" t="s">
        <v>709</v>
      </c>
      <c r="G156" s="223" t="s">
        <v>585</v>
      </c>
      <c r="H156" s="224">
        <v>1</v>
      </c>
      <c r="I156" s="225"/>
      <c r="J156" s="226">
        <f>ROUND(I156*H156,2)</f>
        <v>0</v>
      </c>
      <c r="K156" s="222" t="s">
        <v>1</v>
      </c>
      <c r="L156" s="45"/>
      <c r="M156" s="227" t="s">
        <v>1</v>
      </c>
      <c r="N156" s="228" t="s">
        <v>45</v>
      </c>
      <c r="O156" s="92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150</v>
      </c>
      <c r="AT156" s="231" t="s">
        <v>145</v>
      </c>
      <c r="AU156" s="231" t="s">
        <v>88</v>
      </c>
      <c r="AY156" s="18" t="s">
        <v>143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88</v>
      </c>
      <c r="BK156" s="232">
        <f>ROUND(I156*H156,2)</f>
        <v>0</v>
      </c>
      <c r="BL156" s="18" t="s">
        <v>150</v>
      </c>
      <c r="BM156" s="231" t="s">
        <v>710</v>
      </c>
    </row>
    <row r="157" s="2" customFormat="1">
      <c r="A157" s="39"/>
      <c r="B157" s="40"/>
      <c r="C157" s="41"/>
      <c r="D157" s="233" t="s">
        <v>152</v>
      </c>
      <c r="E157" s="41"/>
      <c r="F157" s="234" t="s">
        <v>709</v>
      </c>
      <c r="G157" s="41"/>
      <c r="H157" s="41"/>
      <c r="I157" s="235"/>
      <c r="J157" s="41"/>
      <c r="K157" s="41"/>
      <c r="L157" s="45"/>
      <c r="M157" s="236"/>
      <c r="N157" s="237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152</v>
      </c>
      <c r="AU157" s="18" t="s">
        <v>88</v>
      </c>
    </row>
    <row r="158" s="2" customFormat="1">
      <c r="A158" s="39"/>
      <c r="B158" s="40"/>
      <c r="C158" s="41"/>
      <c r="D158" s="233" t="s">
        <v>339</v>
      </c>
      <c r="E158" s="41"/>
      <c r="F158" s="294" t="s">
        <v>711</v>
      </c>
      <c r="G158" s="41"/>
      <c r="H158" s="41"/>
      <c r="I158" s="235"/>
      <c r="J158" s="41"/>
      <c r="K158" s="41"/>
      <c r="L158" s="45"/>
      <c r="M158" s="236"/>
      <c r="N158" s="237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339</v>
      </c>
      <c r="AU158" s="18" t="s">
        <v>88</v>
      </c>
    </row>
    <row r="159" s="2" customFormat="1" ht="16.5" customHeight="1">
      <c r="A159" s="39"/>
      <c r="B159" s="40"/>
      <c r="C159" s="220" t="s">
        <v>248</v>
      </c>
      <c r="D159" s="220" t="s">
        <v>145</v>
      </c>
      <c r="E159" s="221" t="s">
        <v>712</v>
      </c>
      <c r="F159" s="222" t="s">
        <v>713</v>
      </c>
      <c r="G159" s="223" t="s">
        <v>539</v>
      </c>
      <c r="H159" s="224">
        <v>1</v>
      </c>
      <c r="I159" s="225"/>
      <c r="J159" s="226">
        <f>ROUND(I159*H159,2)</f>
        <v>0</v>
      </c>
      <c r="K159" s="222" t="s">
        <v>1</v>
      </c>
      <c r="L159" s="45"/>
      <c r="M159" s="227" t="s">
        <v>1</v>
      </c>
      <c r="N159" s="228" t="s">
        <v>45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150</v>
      </c>
      <c r="AT159" s="231" t="s">
        <v>145</v>
      </c>
      <c r="AU159" s="231" t="s">
        <v>88</v>
      </c>
      <c r="AY159" s="18" t="s">
        <v>143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88</v>
      </c>
      <c r="BK159" s="232">
        <f>ROUND(I159*H159,2)</f>
        <v>0</v>
      </c>
      <c r="BL159" s="18" t="s">
        <v>150</v>
      </c>
      <c r="BM159" s="231" t="s">
        <v>714</v>
      </c>
    </row>
    <row r="160" s="2" customFormat="1">
      <c r="A160" s="39"/>
      <c r="B160" s="40"/>
      <c r="C160" s="41"/>
      <c r="D160" s="233" t="s">
        <v>152</v>
      </c>
      <c r="E160" s="41"/>
      <c r="F160" s="234" t="s">
        <v>713</v>
      </c>
      <c r="G160" s="41"/>
      <c r="H160" s="41"/>
      <c r="I160" s="235"/>
      <c r="J160" s="41"/>
      <c r="K160" s="41"/>
      <c r="L160" s="45"/>
      <c r="M160" s="236"/>
      <c r="N160" s="237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152</v>
      </c>
      <c r="AU160" s="18" t="s">
        <v>88</v>
      </c>
    </row>
    <row r="161" s="2" customFormat="1" ht="21.75" customHeight="1">
      <c r="A161" s="39"/>
      <c r="B161" s="40"/>
      <c r="C161" s="220" t="s">
        <v>259</v>
      </c>
      <c r="D161" s="220" t="s">
        <v>145</v>
      </c>
      <c r="E161" s="221" t="s">
        <v>715</v>
      </c>
      <c r="F161" s="222" t="s">
        <v>716</v>
      </c>
      <c r="G161" s="223" t="s">
        <v>585</v>
      </c>
      <c r="H161" s="224">
        <v>1</v>
      </c>
      <c r="I161" s="225"/>
      <c r="J161" s="226">
        <f>ROUND(I161*H161,2)</f>
        <v>0</v>
      </c>
      <c r="K161" s="222" t="s">
        <v>1</v>
      </c>
      <c r="L161" s="45"/>
      <c r="M161" s="227" t="s">
        <v>1</v>
      </c>
      <c r="N161" s="228" t="s">
        <v>45</v>
      </c>
      <c r="O161" s="92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150</v>
      </c>
      <c r="AT161" s="231" t="s">
        <v>145</v>
      </c>
      <c r="AU161" s="231" t="s">
        <v>88</v>
      </c>
      <c r="AY161" s="18" t="s">
        <v>143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88</v>
      </c>
      <c r="BK161" s="232">
        <f>ROUND(I161*H161,2)</f>
        <v>0</v>
      </c>
      <c r="BL161" s="18" t="s">
        <v>150</v>
      </c>
      <c r="BM161" s="231" t="s">
        <v>717</v>
      </c>
    </row>
    <row r="162" s="2" customFormat="1">
      <c r="A162" s="39"/>
      <c r="B162" s="40"/>
      <c r="C162" s="41"/>
      <c r="D162" s="233" t="s">
        <v>152</v>
      </c>
      <c r="E162" s="41"/>
      <c r="F162" s="234" t="s">
        <v>716</v>
      </c>
      <c r="G162" s="41"/>
      <c r="H162" s="41"/>
      <c r="I162" s="235"/>
      <c r="J162" s="41"/>
      <c r="K162" s="41"/>
      <c r="L162" s="45"/>
      <c r="M162" s="236"/>
      <c r="N162" s="237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152</v>
      </c>
      <c r="AU162" s="18" t="s">
        <v>88</v>
      </c>
    </row>
    <row r="163" s="12" customFormat="1" ht="22.8" customHeight="1">
      <c r="A163" s="12"/>
      <c r="B163" s="204"/>
      <c r="C163" s="205"/>
      <c r="D163" s="206" t="s">
        <v>79</v>
      </c>
      <c r="E163" s="218" t="s">
        <v>718</v>
      </c>
      <c r="F163" s="218" t="s">
        <v>719</v>
      </c>
      <c r="G163" s="205"/>
      <c r="H163" s="205"/>
      <c r="I163" s="208"/>
      <c r="J163" s="219">
        <f>BK163</f>
        <v>0</v>
      </c>
      <c r="K163" s="205"/>
      <c r="L163" s="210"/>
      <c r="M163" s="211"/>
      <c r="N163" s="212"/>
      <c r="O163" s="212"/>
      <c r="P163" s="213">
        <f>SUM(P164:P167)</f>
        <v>0</v>
      </c>
      <c r="Q163" s="212"/>
      <c r="R163" s="213">
        <f>SUM(R164:R167)</f>
        <v>0</v>
      </c>
      <c r="S163" s="212"/>
      <c r="T163" s="214">
        <f>SUM(T164:T167)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5" t="s">
        <v>175</v>
      </c>
      <c r="AT163" s="216" t="s">
        <v>79</v>
      </c>
      <c r="AU163" s="216" t="s">
        <v>88</v>
      </c>
      <c r="AY163" s="215" t="s">
        <v>143</v>
      </c>
      <c r="BK163" s="217">
        <f>SUM(BK164:BK167)</f>
        <v>0</v>
      </c>
    </row>
    <row r="164" s="2" customFormat="1" ht="21.75" customHeight="1">
      <c r="A164" s="39"/>
      <c r="B164" s="40"/>
      <c r="C164" s="220" t="s">
        <v>271</v>
      </c>
      <c r="D164" s="220" t="s">
        <v>145</v>
      </c>
      <c r="E164" s="221" t="s">
        <v>720</v>
      </c>
      <c r="F164" s="222" t="s">
        <v>721</v>
      </c>
      <c r="G164" s="223" t="s">
        <v>722</v>
      </c>
      <c r="H164" s="224">
        <v>1</v>
      </c>
      <c r="I164" s="225"/>
      <c r="J164" s="226">
        <f>ROUND(I164*H164,2)</f>
        <v>0</v>
      </c>
      <c r="K164" s="222" t="s">
        <v>149</v>
      </c>
      <c r="L164" s="45"/>
      <c r="M164" s="227" t="s">
        <v>1</v>
      </c>
      <c r="N164" s="228" t="s">
        <v>45</v>
      </c>
      <c r="O164" s="92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657</v>
      </c>
      <c r="AT164" s="231" t="s">
        <v>145</v>
      </c>
      <c r="AU164" s="231" t="s">
        <v>90</v>
      </c>
      <c r="AY164" s="18" t="s">
        <v>143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8" t="s">
        <v>88</v>
      </c>
      <c r="BK164" s="232">
        <f>ROUND(I164*H164,2)</f>
        <v>0</v>
      </c>
      <c r="BL164" s="18" t="s">
        <v>657</v>
      </c>
      <c r="BM164" s="231" t="s">
        <v>723</v>
      </c>
    </row>
    <row r="165" s="2" customFormat="1">
      <c r="A165" s="39"/>
      <c r="B165" s="40"/>
      <c r="C165" s="41"/>
      <c r="D165" s="233" t="s">
        <v>152</v>
      </c>
      <c r="E165" s="41"/>
      <c r="F165" s="234" t="s">
        <v>721</v>
      </c>
      <c r="G165" s="41"/>
      <c r="H165" s="41"/>
      <c r="I165" s="235"/>
      <c r="J165" s="41"/>
      <c r="K165" s="41"/>
      <c r="L165" s="45"/>
      <c r="M165" s="236"/>
      <c r="N165" s="237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152</v>
      </c>
      <c r="AU165" s="18" t="s">
        <v>90</v>
      </c>
    </row>
    <row r="166" s="2" customFormat="1" ht="24.15" customHeight="1">
      <c r="A166" s="39"/>
      <c r="B166" s="40"/>
      <c r="C166" s="220" t="s">
        <v>278</v>
      </c>
      <c r="D166" s="220" t="s">
        <v>145</v>
      </c>
      <c r="E166" s="221" t="s">
        <v>724</v>
      </c>
      <c r="F166" s="222" t="s">
        <v>725</v>
      </c>
      <c r="G166" s="223" t="s">
        <v>722</v>
      </c>
      <c r="H166" s="224">
        <v>1</v>
      </c>
      <c r="I166" s="225"/>
      <c r="J166" s="226">
        <f>ROUND(I166*H166,2)</f>
        <v>0</v>
      </c>
      <c r="K166" s="222" t="s">
        <v>1</v>
      </c>
      <c r="L166" s="45"/>
      <c r="M166" s="227" t="s">
        <v>1</v>
      </c>
      <c r="N166" s="228" t="s">
        <v>45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657</v>
      </c>
      <c r="AT166" s="231" t="s">
        <v>145</v>
      </c>
      <c r="AU166" s="231" t="s">
        <v>90</v>
      </c>
      <c r="AY166" s="18" t="s">
        <v>143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88</v>
      </c>
      <c r="BK166" s="232">
        <f>ROUND(I166*H166,2)</f>
        <v>0</v>
      </c>
      <c r="BL166" s="18" t="s">
        <v>657</v>
      </c>
      <c r="BM166" s="231" t="s">
        <v>726</v>
      </c>
    </row>
    <row r="167" s="2" customFormat="1">
      <c r="A167" s="39"/>
      <c r="B167" s="40"/>
      <c r="C167" s="41"/>
      <c r="D167" s="233" t="s">
        <v>152</v>
      </c>
      <c r="E167" s="41"/>
      <c r="F167" s="234" t="s">
        <v>727</v>
      </c>
      <c r="G167" s="41"/>
      <c r="H167" s="41"/>
      <c r="I167" s="235"/>
      <c r="J167" s="41"/>
      <c r="K167" s="41"/>
      <c r="L167" s="45"/>
      <c r="M167" s="295"/>
      <c r="N167" s="296"/>
      <c r="O167" s="297"/>
      <c r="P167" s="297"/>
      <c r="Q167" s="297"/>
      <c r="R167" s="297"/>
      <c r="S167" s="297"/>
      <c r="T167" s="298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152</v>
      </c>
      <c r="AU167" s="18" t="s">
        <v>90</v>
      </c>
    </row>
    <row r="168" s="2" customFormat="1" ht="6.96" customHeight="1">
      <c r="A168" s="39"/>
      <c r="B168" s="67"/>
      <c r="C168" s="68"/>
      <c r="D168" s="68"/>
      <c r="E168" s="68"/>
      <c r="F168" s="68"/>
      <c r="G168" s="68"/>
      <c r="H168" s="68"/>
      <c r="I168" s="68"/>
      <c r="J168" s="68"/>
      <c r="K168" s="68"/>
      <c r="L168" s="45"/>
      <c r="M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</row>
  </sheetData>
  <sheetProtection sheet="1" autoFilter="0" formatColumns="0" formatRows="0" objects="1" scenarios="1" spinCount="100000" saltValue="X/61XZ24Fvnv9ZMZTot75nq7nvKj/BeqnAtR/rUu/xSEEAaTGAKQJWmUu82R3XtDw+5hDe8zZ6+xYLVNA6iiTw==" hashValue="9whcCIkmJmsWh/Xw785pMlIBNW+s2OLxsFR8ybb4nDKXCO/hiKyCbRUWy9MlGOL1rpfmvpOOd2d456GxDtWE8g==" algorithmName="SHA-512" password="CC35"/>
  <autoFilter ref="C119:K16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728</v>
      </c>
      <c r="H4" s="21"/>
    </row>
    <row r="5" s="1" customFormat="1" ht="12" customHeight="1">
      <c r="B5" s="21"/>
      <c r="C5" s="299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300" t="s">
        <v>16</v>
      </c>
      <c r="D6" s="301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16. 7. 2025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302"/>
      <c r="C9" s="303" t="s">
        <v>61</v>
      </c>
      <c r="D9" s="304" t="s">
        <v>62</v>
      </c>
      <c r="E9" s="304" t="s">
        <v>130</v>
      </c>
      <c r="F9" s="305" t="s">
        <v>729</v>
      </c>
      <c r="G9" s="193"/>
      <c r="H9" s="302"/>
    </row>
    <row r="10" s="2" customFormat="1" ht="26.4" customHeight="1">
      <c r="A10" s="39"/>
      <c r="B10" s="45"/>
      <c r="C10" s="306" t="s">
        <v>85</v>
      </c>
      <c r="D10" s="306" t="s">
        <v>86</v>
      </c>
      <c r="E10" s="39"/>
      <c r="F10" s="39"/>
      <c r="G10" s="39"/>
      <c r="H10" s="45"/>
    </row>
    <row r="11" s="2" customFormat="1" ht="16.8" customHeight="1">
      <c r="A11" s="39"/>
      <c r="B11" s="45"/>
      <c r="C11" s="307" t="s">
        <v>105</v>
      </c>
      <c r="D11" s="308" t="s">
        <v>106</v>
      </c>
      <c r="E11" s="309" t="s">
        <v>107</v>
      </c>
      <c r="F11" s="310">
        <v>157.96000000000001</v>
      </c>
      <c r="G11" s="39"/>
      <c r="H11" s="45"/>
    </row>
    <row r="12" s="2" customFormat="1" ht="16.8" customHeight="1">
      <c r="A12" s="39"/>
      <c r="B12" s="45"/>
      <c r="C12" s="311" t="s">
        <v>1</v>
      </c>
      <c r="D12" s="311" t="s">
        <v>215</v>
      </c>
      <c r="E12" s="18" t="s">
        <v>1</v>
      </c>
      <c r="F12" s="312">
        <v>149.43000000000001</v>
      </c>
      <c r="G12" s="39"/>
      <c r="H12" s="45"/>
    </row>
    <row r="13" s="2" customFormat="1" ht="16.8" customHeight="1">
      <c r="A13" s="39"/>
      <c r="B13" s="45"/>
      <c r="C13" s="311" t="s">
        <v>1</v>
      </c>
      <c r="D13" s="311" t="s">
        <v>216</v>
      </c>
      <c r="E13" s="18" t="s">
        <v>1</v>
      </c>
      <c r="F13" s="312">
        <v>0</v>
      </c>
      <c r="G13" s="39"/>
      <c r="H13" s="45"/>
    </row>
    <row r="14" s="2" customFormat="1" ht="16.8" customHeight="1">
      <c r="A14" s="39"/>
      <c r="B14" s="45"/>
      <c r="C14" s="311" t="s">
        <v>1</v>
      </c>
      <c r="D14" s="311" t="s">
        <v>217</v>
      </c>
      <c r="E14" s="18" t="s">
        <v>1</v>
      </c>
      <c r="F14" s="312">
        <v>8.5299999999999994</v>
      </c>
      <c r="G14" s="39"/>
      <c r="H14" s="45"/>
    </row>
    <row r="15" s="2" customFormat="1" ht="16.8" customHeight="1">
      <c r="A15" s="39"/>
      <c r="B15" s="45"/>
      <c r="C15" s="311" t="s">
        <v>105</v>
      </c>
      <c r="D15" s="311" t="s">
        <v>209</v>
      </c>
      <c r="E15" s="18" t="s">
        <v>1</v>
      </c>
      <c r="F15" s="312">
        <v>157.96000000000001</v>
      </c>
      <c r="G15" s="39"/>
      <c r="H15" s="45"/>
    </row>
    <row r="16" s="2" customFormat="1" ht="16.8" customHeight="1">
      <c r="A16" s="39"/>
      <c r="B16" s="45"/>
      <c r="C16" s="313" t="s">
        <v>730</v>
      </c>
      <c r="D16" s="39"/>
      <c r="E16" s="39"/>
      <c r="F16" s="39"/>
      <c r="G16" s="39"/>
      <c r="H16" s="45"/>
    </row>
    <row r="17" s="2" customFormat="1">
      <c r="A17" s="39"/>
      <c r="B17" s="45"/>
      <c r="C17" s="311" t="s">
        <v>211</v>
      </c>
      <c r="D17" s="311" t="s">
        <v>212</v>
      </c>
      <c r="E17" s="18" t="s">
        <v>107</v>
      </c>
      <c r="F17" s="312">
        <v>157.96000000000001</v>
      </c>
      <c r="G17" s="39"/>
      <c r="H17" s="45"/>
    </row>
    <row r="18" s="2" customFormat="1">
      <c r="A18" s="39"/>
      <c r="B18" s="45"/>
      <c r="C18" s="311" t="s">
        <v>225</v>
      </c>
      <c r="D18" s="311" t="s">
        <v>226</v>
      </c>
      <c r="E18" s="18" t="s">
        <v>107</v>
      </c>
      <c r="F18" s="312">
        <v>82.650999999999996</v>
      </c>
      <c r="G18" s="39"/>
      <c r="H18" s="45"/>
    </row>
    <row r="19" s="2" customFormat="1">
      <c r="A19" s="39"/>
      <c r="B19" s="45"/>
      <c r="C19" s="311" t="s">
        <v>235</v>
      </c>
      <c r="D19" s="311" t="s">
        <v>236</v>
      </c>
      <c r="E19" s="18" t="s">
        <v>107</v>
      </c>
      <c r="F19" s="312">
        <v>82.650999999999996</v>
      </c>
      <c r="G19" s="39"/>
      <c r="H19" s="45"/>
    </row>
    <row r="20" s="2" customFormat="1">
      <c r="A20" s="39"/>
      <c r="B20" s="45"/>
      <c r="C20" s="311" t="s">
        <v>249</v>
      </c>
      <c r="D20" s="311" t="s">
        <v>250</v>
      </c>
      <c r="E20" s="18" t="s">
        <v>99</v>
      </c>
      <c r="F20" s="312">
        <v>148.77199999999999</v>
      </c>
      <c r="G20" s="39"/>
      <c r="H20" s="45"/>
    </row>
    <row r="21" s="2" customFormat="1" ht="16.8" customHeight="1">
      <c r="A21" s="39"/>
      <c r="B21" s="45"/>
      <c r="C21" s="307" t="s">
        <v>526</v>
      </c>
      <c r="D21" s="308" t="s">
        <v>731</v>
      </c>
      <c r="E21" s="309" t="s">
        <v>107</v>
      </c>
      <c r="F21" s="310">
        <v>4.3360000000000003</v>
      </c>
      <c r="G21" s="39"/>
      <c r="H21" s="45"/>
    </row>
    <row r="22" s="2" customFormat="1" ht="16.8" customHeight="1">
      <c r="A22" s="39"/>
      <c r="B22" s="45"/>
      <c r="C22" s="307" t="s">
        <v>732</v>
      </c>
      <c r="D22" s="308" t="s">
        <v>527</v>
      </c>
      <c r="E22" s="309" t="s">
        <v>1</v>
      </c>
      <c r="F22" s="310">
        <v>4.3360000000000003</v>
      </c>
      <c r="G22" s="39"/>
      <c r="H22" s="45"/>
    </row>
    <row r="23" s="2" customFormat="1" ht="16.8" customHeight="1">
      <c r="A23" s="39"/>
      <c r="B23" s="45"/>
      <c r="C23" s="307" t="s">
        <v>101</v>
      </c>
      <c r="D23" s="308" t="s">
        <v>102</v>
      </c>
      <c r="E23" s="309" t="s">
        <v>1</v>
      </c>
      <c r="F23" s="310">
        <v>79.644999999999996</v>
      </c>
      <c r="G23" s="39"/>
      <c r="H23" s="45"/>
    </row>
    <row r="24" s="2" customFormat="1" ht="16.8" customHeight="1">
      <c r="A24" s="39"/>
      <c r="B24" s="45"/>
      <c r="C24" s="311" t="s">
        <v>1</v>
      </c>
      <c r="D24" s="311" t="s">
        <v>247</v>
      </c>
      <c r="E24" s="18" t="s">
        <v>1</v>
      </c>
      <c r="F24" s="312">
        <v>79.644999999999996</v>
      </c>
      <c r="G24" s="39"/>
      <c r="H24" s="45"/>
    </row>
    <row r="25" s="2" customFormat="1" ht="16.8" customHeight="1">
      <c r="A25" s="39"/>
      <c r="B25" s="45"/>
      <c r="C25" s="311" t="s">
        <v>101</v>
      </c>
      <c r="D25" s="311" t="s">
        <v>209</v>
      </c>
      <c r="E25" s="18" t="s">
        <v>1</v>
      </c>
      <c r="F25" s="312">
        <v>79.644999999999996</v>
      </c>
      <c r="G25" s="39"/>
      <c r="H25" s="45"/>
    </row>
    <row r="26" s="2" customFormat="1" ht="16.8" customHeight="1">
      <c r="A26" s="39"/>
      <c r="B26" s="45"/>
      <c r="C26" s="313" t="s">
        <v>730</v>
      </c>
      <c r="D26" s="39"/>
      <c r="E26" s="39"/>
      <c r="F26" s="39"/>
      <c r="G26" s="39"/>
      <c r="H26" s="45"/>
    </row>
    <row r="27" s="2" customFormat="1" ht="16.8" customHeight="1">
      <c r="A27" s="39"/>
      <c r="B27" s="45"/>
      <c r="C27" s="311" t="s">
        <v>243</v>
      </c>
      <c r="D27" s="311" t="s">
        <v>244</v>
      </c>
      <c r="E27" s="18" t="s">
        <v>107</v>
      </c>
      <c r="F27" s="312">
        <v>79.644999999999996</v>
      </c>
      <c r="G27" s="39"/>
      <c r="H27" s="45"/>
    </row>
    <row r="28" s="2" customFormat="1">
      <c r="A28" s="39"/>
      <c r="B28" s="45"/>
      <c r="C28" s="311" t="s">
        <v>249</v>
      </c>
      <c r="D28" s="311" t="s">
        <v>250</v>
      </c>
      <c r="E28" s="18" t="s">
        <v>99</v>
      </c>
      <c r="F28" s="312">
        <v>148.77199999999999</v>
      </c>
      <c r="G28" s="39"/>
      <c r="H28" s="45"/>
    </row>
    <row r="29" s="2" customFormat="1" ht="16.8" customHeight="1">
      <c r="A29" s="39"/>
      <c r="B29" s="45"/>
      <c r="C29" s="307" t="s">
        <v>97</v>
      </c>
      <c r="D29" s="308" t="s">
        <v>98</v>
      </c>
      <c r="E29" s="309" t="s">
        <v>99</v>
      </c>
      <c r="F29" s="310">
        <v>82.650999999999996</v>
      </c>
      <c r="G29" s="39"/>
      <c r="H29" s="45"/>
    </row>
    <row r="30" s="2" customFormat="1" ht="16.8" customHeight="1">
      <c r="A30" s="39"/>
      <c r="B30" s="45"/>
      <c r="C30" s="311" t="s">
        <v>1</v>
      </c>
      <c r="D30" s="311" t="s">
        <v>109</v>
      </c>
      <c r="E30" s="18" t="s">
        <v>1</v>
      </c>
      <c r="F30" s="312">
        <v>4.3360000000000003</v>
      </c>
      <c r="G30" s="39"/>
      <c r="H30" s="45"/>
    </row>
    <row r="31" s="2" customFormat="1" ht="16.8" customHeight="1">
      <c r="A31" s="39"/>
      <c r="B31" s="45"/>
      <c r="C31" s="311" t="s">
        <v>1</v>
      </c>
      <c r="D31" s="311" t="s">
        <v>1</v>
      </c>
      <c r="E31" s="18" t="s">
        <v>1</v>
      </c>
      <c r="F31" s="312">
        <v>0</v>
      </c>
      <c r="G31" s="39"/>
      <c r="H31" s="45"/>
    </row>
    <row r="32" s="2" customFormat="1" ht="16.8" customHeight="1">
      <c r="A32" s="39"/>
      <c r="B32" s="45"/>
      <c r="C32" s="311" t="s">
        <v>1</v>
      </c>
      <c r="D32" s="311" t="s">
        <v>253</v>
      </c>
      <c r="E32" s="18" t="s">
        <v>1</v>
      </c>
      <c r="F32" s="312">
        <v>0</v>
      </c>
      <c r="G32" s="39"/>
      <c r="H32" s="45"/>
    </row>
    <row r="33" s="2" customFormat="1" ht="16.8" customHeight="1">
      <c r="A33" s="39"/>
      <c r="B33" s="45"/>
      <c r="C33" s="311" t="s">
        <v>1</v>
      </c>
      <c r="D33" s="311" t="s">
        <v>230</v>
      </c>
      <c r="E33" s="18" t="s">
        <v>1</v>
      </c>
      <c r="F33" s="312">
        <v>157.96000000000001</v>
      </c>
      <c r="G33" s="39"/>
      <c r="H33" s="45"/>
    </row>
    <row r="34" s="2" customFormat="1" ht="16.8" customHeight="1">
      <c r="A34" s="39"/>
      <c r="B34" s="45"/>
      <c r="C34" s="311" t="s">
        <v>1</v>
      </c>
      <c r="D34" s="311" t="s">
        <v>1</v>
      </c>
      <c r="E34" s="18" t="s">
        <v>1</v>
      </c>
      <c r="F34" s="312">
        <v>0</v>
      </c>
      <c r="G34" s="39"/>
      <c r="H34" s="45"/>
    </row>
    <row r="35" s="2" customFormat="1" ht="16.8" customHeight="1">
      <c r="A35" s="39"/>
      <c r="B35" s="45"/>
      <c r="C35" s="311" t="s">
        <v>1</v>
      </c>
      <c r="D35" s="311" t="s">
        <v>254</v>
      </c>
      <c r="E35" s="18" t="s">
        <v>1</v>
      </c>
      <c r="F35" s="312">
        <v>-79.644999999999996</v>
      </c>
      <c r="G35" s="39"/>
      <c r="H35" s="45"/>
    </row>
    <row r="36" s="2" customFormat="1" ht="16.8" customHeight="1">
      <c r="A36" s="39"/>
      <c r="B36" s="45"/>
      <c r="C36" s="311" t="s">
        <v>97</v>
      </c>
      <c r="D36" s="311" t="s">
        <v>255</v>
      </c>
      <c r="E36" s="18" t="s">
        <v>1</v>
      </c>
      <c r="F36" s="312">
        <v>82.650999999999996</v>
      </c>
      <c r="G36" s="39"/>
      <c r="H36" s="45"/>
    </row>
    <row r="37" s="2" customFormat="1" ht="16.8" customHeight="1">
      <c r="A37" s="39"/>
      <c r="B37" s="45"/>
      <c r="C37" s="313" t="s">
        <v>730</v>
      </c>
      <c r="D37" s="39"/>
      <c r="E37" s="39"/>
      <c r="F37" s="39"/>
      <c r="G37" s="39"/>
      <c r="H37" s="45"/>
    </row>
    <row r="38" s="2" customFormat="1">
      <c r="A38" s="39"/>
      <c r="B38" s="45"/>
      <c r="C38" s="311" t="s">
        <v>249</v>
      </c>
      <c r="D38" s="311" t="s">
        <v>250</v>
      </c>
      <c r="E38" s="18" t="s">
        <v>99</v>
      </c>
      <c r="F38" s="312">
        <v>148.77199999999999</v>
      </c>
      <c r="G38" s="39"/>
      <c r="H38" s="45"/>
    </row>
    <row r="39" s="2" customFormat="1" ht="16.8" customHeight="1">
      <c r="A39" s="39"/>
      <c r="B39" s="45"/>
      <c r="C39" s="307" t="s">
        <v>109</v>
      </c>
      <c r="D39" s="308" t="s">
        <v>110</v>
      </c>
      <c r="E39" s="309" t="s">
        <v>107</v>
      </c>
      <c r="F39" s="310">
        <v>4.3360000000000003</v>
      </c>
      <c r="G39" s="39"/>
      <c r="H39" s="45"/>
    </row>
    <row r="40" s="2" customFormat="1" ht="16.8" customHeight="1">
      <c r="A40" s="39"/>
      <c r="B40" s="45"/>
      <c r="C40" s="311" t="s">
        <v>1</v>
      </c>
      <c r="D40" s="311" t="s">
        <v>206</v>
      </c>
      <c r="E40" s="18" t="s">
        <v>1</v>
      </c>
      <c r="F40" s="312">
        <v>0</v>
      </c>
      <c r="G40" s="39"/>
      <c r="H40" s="45"/>
    </row>
    <row r="41" s="2" customFormat="1" ht="16.8" customHeight="1">
      <c r="A41" s="39"/>
      <c r="B41" s="45"/>
      <c r="C41" s="311" t="s">
        <v>1</v>
      </c>
      <c r="D41" s="311" t="s">
        <v>207</v>
      </c>
      <c r="E41" s="18" t="s">
        <v>1</v>
      </c>
      <c r="F41" s="312">
        <v>3.1200000000000001</v>
      </c>
      <c r="G41" s="39"/>
      <c r="H41" s="45"/>
    </row>
    <row r="42" s="2" customFormat="1" ht="16.8" customHeight="1">
      <c r="A42" s="39"/>
      <c r="B42" s="45"/>
      <c r="C42" s="311" t="s">
        <v>1</v>
      </c>
      <c r="D42" s="311" t="s">
        <v>208</v>
      </c>
      <c r="E42" s="18" t="s">
        <v>1</v>
      </c>
      <c r="F42" s="312">
        <v>1.216</v>
      </c>
      <c r="G42" s="39"/>
      <c r="H42" s="45"/>
    </row>
    <row r="43" s="2" customFormat="1" ht="16.8" customHeight="1">
      <c r="A43" s="39"/>
      <c r="B43" s="45"/>
      <c r="C43" s="311" t="s">
        <v>109</v>
      </c>
      <c r="D43" s="311" t="s">
        <v>209</v>
      </c>
      <c r="E43" s="18" t="s">
        <v>1</v>
      </c>
      <c r="F43" s="312">
        <v>4.3360000000000003</v>
      </c>
      <c r="G43" s="39"/>
      <c r="H43" s="45"/>
    </row>
    <row r="44" s="2" customFormat="1" ht="16.8" customHeight="1">
      <c r="A44" s="39"/>
      <c r="B44" s="45"/>
      <c r="C44" s="313" t="s">
        <v>730</v>
      </c>
      <c r="D44" s="39"/>
      <c r="E44" s="39"/>
      <c r="F44" s="39"/>
      <c r="G44" s="39"/>
      <c r="H44" s="45"/>
    </row>
    <row r="45" s="2" customFormat="1">
      <c r="A45" s="39"/>
      <c r="B45" s="45"/>
      <c r="C45" s="311" t="s">
        <v>202</v>
      </c>
      <c r="D45" s="311" t="s">
        <v>203</v>
      </c>
      <c r="E45" s="18" t="s">
        <v>107</v>
      </c>
      <c r="F45" s="312">
        <v>4.3360000000000003</v>
      </c>
      <c r="G45" s="39"/>
      <c r="H45" s="45"/>
    </row>
    <row r="46" s="2" customFormat="1">
      <c r="A46" s="39"/>
      <c r="B46" s="45"/>
      <c r="C46" s="311" t="s">
        <v>225</v>
      </c>
      <c r="D46" s="311" t="s">
        <v>226</v>
      </c>
      <c r="E46" s="18" t="s">
        <v>107</v>
      </c>
      <c r="F46" s="312">
        <v>82.650999999999996</v>
      </c>
      <c r="G46" s="39"/>
      <c r="H46" s="45"/>
    </row>
    <row r="47" s="2" customFormat="1">
      <c r="A47" s="39"/>
      <c r="B47" s="45"/>
      <c r="C47" s="311" t="s">
        <v>235</v>
      </c>
      <c r="D47" s="311" t="s">
        <v>236</v>
      </c>
      <c r="E47" s="18" t="s">
        <v>107</v>
      </c>
      <c r="F47" s="312">
        <v>82.650999999999996</v>
      </c>
      <c r="G47" s="39"/>
      <c r="H47" s="45"/>
    </row>
    <row r="48" s="2" customFormat="1">
      <c r="A48" s="39"/>
      <c r="B48" s="45"/>
      <c r="C48" s="311" t="s">
        <v>249</v>
      </c>
      <c r="D48" s="311" t="s">
        <v>250</v>
      </c>
      <c r="E48" s="18" t="s">
        <v>99</v>
      </c>
      <c r="F48" s="312">
        <v>148.77199999999999</v>
      </c>
      <c r="G48" s="39"/>
      <c r="H48" s="45"/>
    </row>
    <row r="49" s="2" customFormat="1" ht="26.4" customHeight="1">
      <c r="A49" s="39"/>
      <c r="B49" s="45"/>
      <c r="C49" s="306" t="s">
        <v>91</v>
      </c>
      <c r="D49" s="306" t="s">
        <v>92</v>
      </c>
      <c r="E49" s="39"/>
      <c r="F49" s="39"/>
      <c r="G49" s="39"/>
      <c r="H49" s="45"/>
    </row>
    <row r="50" s="2" customFormat="1" ht="16.8" customHeight="1">
      <c r="A50" s="39"/>
      <c r="B50" s="45"/>
      <c r="C50" s="307" t="s">
        <v>105</v>
      </c>
      <c r="D50" s="308" t="s">
        <v>106</v>
      </c>
      <c r="E50" s="309" t="s">
        <v>107</v>
      </c>
      <c r="F50" s="310">
        <v>159.72</v>
      </c>
      <c r="G50" s="39"/>
      <c r="H50" s="45"/>
    </row>
    <row r="51" s="2" customFormat="1" ht="16.8" customHeight="1">
      <c r="A51" s="39"/>
      <c r="B51" s="45"/>
      <c r="C51" s="307" t="s">
        <v>526</v>
      </c>
      <c r="D51" s="308" t="s">
        <v>527</v>
      </c>
      <c r="E51" s="309" t="s">
        <v>1</v>
      </c>
      <c r="F51" s="310">
        <v>150.21799999999999</v>
      </c>
      <c r="G51" s="39"/>
      <c r="H51" s="45"/>
    </row>
    <row r="52" s="2" customFormat="1" ht="16.8" customHeight="1">
      <c r="A52" s="39"/>
      <c r="B52" s="45"/>
      <c r="C52" s="311" t="s">
        <v>1</v>
      </c>
      <c r="D52" s="311" t="s">
        <v>592</v>
      </c>
      <c r="E52" s="18" t="s">
        <v>1</v>
      </c>
      <c r="F52" s="312">
        <v>150.21799999999999</v>
      </c>
      <c r="G52" s="39"/>
      <c r="H52" s="45"/>
    </row>
    <row r="53" s="2" customFormat="1" ht="16.8" customHeight="1">
      <c r="A53" s="39"/>
      <c r="B53" s="45"/>
      <c r="C53" s="311" t="s">
        <v>526</v>
      </c>
      <c r="D53" s="311" t="s">
        <v>209</v>
      </c>
      <c r="E53" s="18" t="s">
        <v>1</v>
      </c>
      <c r="F53" s="312">
        <v>150.21799999999999</v>
      </c>
      <c r="G53" s="39"/>
      <c r="H53" s="45"/>
    </row>
    <row r="54" s="2" customFormat="1" ht="16.8" customHeight="1">
      <c r="A54" s="39"/>
      <c r="B54" s="45"/>
      <c r="C54" s="313" t="s">
        <v>730</v>
      </c>
      <c r="D54" s="39"/>
      <c r="E54" s="39"/>
      <c r="F54" s="39"/>
      <c r="G54" s="39"/>
      <c r="H54" s="45"/>
    </row>
    <row r="55" s="2" customFormat="1">
      <c r="A55" s="39"/>
      <c r="B55" s="45"/>
      <c r="C55" s="311" t="s">
        <v>219</v>
      </c>
      <c r="D55" s="311" t="s">
        <v>220</v>
      </c>
      <c r="E55" s="18" t="s">
        <v>107</v>
      </c>
      <c r="F55" s="312">
        <v>349.05799999999999</v>
      </c>
      <c r="G55" s="39"/>
      <c r="H55" s="45"/>
    </row>
    <row r="56" s="2" customFormat="1">
      <c r="A56" s="39"/>
      <c r="B56" s="45"/>
      <c r="C56" s="311" t="s">
        <v>225</v>
      </c>
      <c r="D56" s="311" t="s">
        <v>226</v>
      </c>
      <c r="E56" s="18" t="s">
        <v>107</v>
      </c>
      <c r="F56" s="312">
        <v>349.05799999999999</v>
      </c>
      <c r="G56" s="39"/>
      <c r="H56" s="45"/>
    </row>
    <row r="57" s="2" customFormat="1">
      <c r="A57" s="39"/>
      <c r="B57" s="45"/>
      <c r="C57" s="311" t="s">
        <v>235</v>
      </c>
      <c r="D57" s="311" t="s">
        <v>236</v>
      </c>
      <c r="E57" s="18" t="s">
        <v>107</v>
      </c>
      <c r="F57" s="312">
        <v>349.05799999999999</v>
      </c>
      <c r="G57" s="39"/>
      <c r="H57" s="45"/>
    </row>
    <row r="58" s="2" customFormat="1">
      <c r="A58" s="39"/>
      <c r="B58" s="45"/>
      <c r="C58" s="311" t="s">
        <v>249</v>
      </c>
      <c r="D58" s="311" t="s">
        <v>250</v>
      </c>
      <c r="E58" s="18" t="s">
        <v>99</v>
      </c>
      <c r="F58" s="312">
        <v>628.30399999999997</v>
      </c>
      <c r="G58" s="39"/>
      <c r="H58" s="45"/>
    </row>
    <row r="59" s="2" customFormat="1" ht="16.8" customHeight="1">
      <c r="A59" s="39"/>
      <c r="B59" s="45"/>
      <c r="C59" s="307" t="s">
        <v>531</v>
      </c>
      <c r="D59" s="308" t="s">
        <v>1</v>
      </c>
      <c r="E59" s="309" t="s">
        <v>1</v>
      </c>
      <c r="F59" s="310">
        <v>45.963999999999999</v>
      </c>
      <c r="G59" s="39"/>
      <c r="H59" s="45"/>
    </row>
    <row r="60" s="2" customFormat="1" ht="16.8" customHeight="1">
      <c r="A60" s="39"/>
      <c r="B60" s="45"/>
      <c r="C60" s="313" t="s">
        <v>730</v>
      </c>
      <c r="D60" s="39"/>
      <c r="E60" s="39"/>
      <c r="F60" s="39"/>
      <c r="G60" s="39"/>
      <c r="H60" s="45"/>
    </row>
    <row r="61" s="2" customFormat="1">
      <c r="A61" s="39"/>
      <c r="B61" s="45"/>
      <c r="C61" s="311" t="s">
        <v>219</v>
      </c>
      <c r="D61" s="311" t="s">
        <v>220</v>
      </c>
      <c r="E61" s="18" t="s">
        <v>107</v>
      </c>
      <c r="F61" s="312">
        <v>349.05799999999999</v>
      </c>
      <c r="G61" s="39"/>
      <c r="H61" s="45"/>
    </row>
    <row r="62" s="2" customFormat="1">
      <c r="A62" s="39"/>
      <c r="B62" s="45"/>
      <c r="C62" s="311" t="s">
        <v>225</v>
      </c>
      <c r="D62" s="311" t="s">
        <v>226</v>
      </c>
      <c r="E62" s="18" t="s">
        <v>107</v>
      </c>
      <c r="F62" s="312">
        <v>349.05799999999999</v>
      </c>
      <c r="G62" s="39"/>
      <c r="H62" s="45"/>
    </row>
    <row r="63" s="2" customFormat="1">
      <c r="A63" s="39"/>
      <c r="B63" s="45"/>
      <c r="C63" s="311" t="s">
        <v>235</v>
      </c>
      <c r="D63" s="311" t="s">
        <v>236</v>
      </c>
      <c r="E63" s="18" t="s">
        <v>107</v>
      </c>
      <c r="F63" s="312">
        <v>349.05799999999999</v>
      </c>
      <c r="G63" s="39"/>
      <c r="H63" s="45"/>
    </row>
    <row r="64" s="2" customFormat="1">
      <c r="A64" s="39"/>
      <c r="B64" s="45"/>
      <c r="C64" s="311" t="s">
        <v>249</v>
      </c>
      <c r="D64" s="311" t="s">
        <v>250</v>
      </c>
      <c r="E64" s="18" t="s">
        <v>99</v>
      </c>
      <c r="F64" s="312">
        <v>628.30399999999997</v>
      </c>
      <c r="G64" s="39"/>
      <c r="H64" s="45"/>
    </row>
    <row r="65" s="2" customFormat="1" ht="16.8" customHeight="1">
      <c r="A65" s="39"/>
      <c r="B65" s="45"/>
      <c r="C65" s="307" t="s">
        <v>101</v>
      </c>
      <c r="D65" s="308" t="s">
        <v>102</v>
      </c>
      <c r="E65" s="309" t="s">
        <v>1</v>
      </c>
      <c r="F65" s="310">
        <v>6.8440000000000003</v>
      </c>
      <c r="G65" s="39"/>
      <c r="H65" s="45"/>
    </row>
    <row r="66" s="2" customFormat="1" ht="16.8" customHeight="1">
      <c r="A66" s="39"/>
      <c r="B66" s="45"/>
      <c r="C66" s="311" t="s">
        <v>1</v>
      </c>
      <c r="D66" s="311" t="s">
        <v>612</v>
      </c>
      <c r="E66" s="18" t="s">
        <v>1</v>
      </c>
      <c r="F66" s="312">
        <v>6.8440000000000003</v>
      </c>
      <c r="G66" s="39"/>
      <c r="H66" s="45"/>
    </row>
    <row r="67" s="2" customFormat="1" ht="16.8" customHeight="1">
      <c r="A67" s="39"/>
      <c r="B67" s="45"/>
      <c r="C67" s="311" t="s">
        <v>101</v>
      </c>
      <c r="D67" s="311" t="s">
        <v>209</v>
      </c>
      <c r="E67" s="18" t="s">
        <v>1</v>
      </c>
      <c r="F67" s="312">
        <v>6.8440000000000003</v>
      </c>
      <c r="G67" s="39"/>
      <c r="H67" s="45"/>
    </row>
    <row r="68" s="2" customFormat="1" ht="16.8" customHeight="1">
      <c r="A68" s="39"/>
      <c r="B68" s="45"/>
      <c r="C68" s="313" t="s">
        <v>730</v>
      </c>
      <c r="D68" s="39"/>
      <c r="E68" s="39"/>
      <c r="F68" s="39"/>
      <c r="G68" s="39"/>
      <c r="H68" s="45"/>
    </row>
    <row r="69" s="2" customFormat="1" ht="16.8" customHeight="1">
      <c r="A69" s="39"/>
      <c r="B69" s="45"/>
      <c r="C69" s="311" t="s">
        <v>243</v>
      </c>
      <c r="D69" s="311" t="s">
        <v>244</v>
      </c>
      <c r="E69" s="18" t="s">
        <v>107</v>
      </c>
      <c r="F69" s="312">
        <v>6.8440000000000003</v>
      </c>
      <c r="G69" s="39"/>
      <c r="H69" s="45"/>
    </row>
    <row r="70" s="2" customFormat="1">
      <c r="A70" s="39"/>
      <c r="B70" s="45"/>
      <c r="C70" s="311" t="s">
        <v>225</v>
      </c>
      <c r="D70" s="311" t="s">
        <v>226</v>
      </c>
      <c r="E70" s="18" t="s">
        <v>107</v>
      </c>
      <c r="F70" s="312">
        <v>349.05799999999999</v>
      </c>
      <c r="G70" s="39"/>
      <c r="H70" s="45"/>
    </row>
    <row r="71" s="2" customFormat="1">
      <c r="A71" s="39"/>
      <c r="B71" s="45"/>
      <c r="C71" s="311" t="s">
        <v>235</v>
      </c>
      <c r="D71" s="311" t="s">
        <v>236</v>
      </c>
      <c r="E71" s="18" t="s">
        <v>107</v>
      </c>
      <c r="F71" s="312">
        <v>349.05799999999999</v>
      </c>
      <c r="G71" s="39"/>
      <c r="H71" s="45"/>
    </row>
    <row r="72" s="2" customFormat="1">
      <c r="A72" s="39"/>
      <c r="B72" s="45"/>
      <c r="C72" s="311" t="s">
        <v>249</v>
      </c>
      <c r="D72" s="311" t="s">
        <v>250</v>
      </c>
      <c r="E72" s="18" t="s">
        <v>99</v>
      </c>
      <c r="F72" s="312">
        <v>628.30399999999997</v>
      </c>
      <c r="G72" s="39"/>
      <c r="H72" s="45"/>
    </row>
    <row r="73" s="2" customFormat="1" ht="16.8" customHeight="1">
      <c r="A73" s="39"/>
      <c r="B73" s="45"/>
      <c r="C73" s="307" t="s">
        <v>97</v>
      </c>
      <c r="D73" s="308" t="s">
        <v>98</v>
      </c>
      <c r="E73" s="309" t="s">
        <v>99</v>
      </c>
      <c r="F73" s="310">
        <v>349.05799999999999</v>
      </c>
      <c r="G73" s="39"/>
      <c r="H73" s="45"/>
    </row>
    <row r="74" s="2" customFormat="1" ht="16.8" customHeight="1">
      <c r="A74" s="39"/>
      <c r="B74" s="45"/>
      <c r="C74" s="311" t="s">
        <v>1</v>
      </c>
      <c r="D74" s="311" t="s">
        <v>531</v>
      </c>
      <c r="E74" s="18" t="s">
        <v>1</v>
      </c>
      <c r="F74" s="312">
        <v>45.963999999999999</v>
      </c>
      <c r="G74" s="39"/>
      <c r="H74" s="45"/>
    </row>
    <row r="75" s="2" customFormat="1" ht="16.8" customHeight="1">
      <c r="A75" s="39"/>
      <c r="B75" s="45"/>
      <c r="C75" s="311" t="s">
        <v>1</v>
      </c>
      <c r="D75" s="311" t="s">
        <v>594</v>
      </c>
      <c r="E75" s="18" t="s">
        <v>1</v>
      </c>
      <c r="F75" s="312">
        <v>159.72</v>
      </c>
      <c r="G75" s="39"/>
      <c r="H75" s="45"/>
    </row>
    <row r="76" s="2" customFormat="1" ht="16.8" customHeight="1">
      <c r="A76" s="39"/>
      <c r="B76" s="45"/>
      <c r="C76" s="311" t="s">
        <v>1</v>
      </c>
      <c r="D76" s="311" t="s">
        <v>526</v>
      </c>
      <c r="E76" s="18" t="s">
        <v>1</v>
      </c>
      <c r="F76" s="312">
        <v>150.21799999999999</v>
      </c>
      <c r="G76" s="39"/>
      <c r="H76" s="45"/>
    </row>
    <row r="77" s="2" customFormat="1" ht="16.8" customHeight="1">
      <c r="A77" s="39"/>
      <c r="B77" s="45"/>
      <c r="C77" s="311" t="s">
        <v>1</v>
      </c>
      <c r="D77" s="311" t="s">
        <v>254</v>
      </c>
      <c r="E77" s="18" t="s">
        <v>1</v>
      </c>
      <c r="F77" s="312">
        <v>-6.8440000000000003</v>
      </c>
      <c r="G77" s="39"/>
      <c r="H77" s="45"/>
    </row>
    <row r="78" s="2" customFormat="1" ht="16.8" customHeight="1">
      <c r="A78" s="39"/>
      <c r="B78" s="45"/>
      <c r="C78" s="311" t="s">
        <v>97</v>
      </c>
      <c r="D78" s="311" t="s">
        <v>255</v>
      </c>
      <c r="E78" s="18" t="s">
        <v>1</v>
      </c>
      <c r="F78" s="312">
        <v>349.05799999999999</v>
      </c>
      <c r="G78" s="39"/>
      <c r="H78" s="45"/>
    </row>
    <row r="79" s="2" customFormat="1" ht="16.8" customHeight="1">
      <c r="A79" s="39"/>
      <c r="B79" s="45"/>
      <c r="C79" s="313" t="s">
        <v>730</v>
      </c>
      <c r="D79" s="39"/>
      <c r="E79" s="39"/>
      <c r="F79" s="39"/>
      <c r="G79" s="39"/>
      <c r="H79" s="45"/>
    </row>
    <row r="80" s="2" customFormat="1">
      <c r="A80" s="39"/>
      <c r="B80" s="45"/>
      <c r="C80" s="311" t="s">
        <v>249</v>
      </c>
      <c r="D80" s="311" t="s">
        <v>250</v>
      </c>
      <c r="E80" s="18" t="s">
        <v>99</v>
      </c>
      <c r="F80" s="312">
        <v>628.30399999999997</v>
      </c>
      <c r="G80" s="39"/>
      <c r="H80" s="45"/>
    </row>
    <row r="81" s="2" customFormat="1" ht="16.8" customHeight="1">
      <c r="A81" s="39"/>
      <c r="B81" s="45"/>
      <c r="C81" s="307" t="s">
        <v>533</v>
      </c>
      <c r="D81" s="308" t="s">
        <v>534</v>
      </c>
      <c r="E81" s="309" t="s">
        <v>107</v>
      </c>
      <c r="F81" s="310">
        <v>349.05799999999999</v>
      </c>
      <c r="G81" s="39"/>
      <c r="H81" s="45"/>
    </row>
    <row r="82" s="2" customFormat="1" ht="16.8" customHeight="1">
      <c r="A82" s="39"/>
      <c r="B82" s="45"/>
      <c r="C82" s="311" t="s">
        <v>1</v>
      </c>
      <c r="D82" s="311" t="s">
        <v>614</v>
      </c>
      <c r="E82" s="18" t="s">
        <v>1</v>
      </c>
      <c r="F82" s="312">
        <v>0</v>
      </c>
      <c r="G82" s="39"/>
      <c r="H82" s="45"/>
    </row>
    <row r="83" s="2" customFormat="1" ht="16.8" customHeight="1">
      <c r="A83" s="39"/>
      <c r="B83" s="45"/>
      <c r="C83" s="311" t="s">
        <v>1</v>
      </c>
      <c r="D83" s="311" t="s">
        <v>531</v>
      </c>
      <c r="E83" s="18" t="s">
        <v>1</v>
      </c>
      <c r="F83" s="312">
        <v>45.963999999999999</v>
      </c>
      <c r="G83" s="39"/>
      <c r="H83" s="45"/>
    </row>
    <row r="84" s="2" customFormat="1" ht="16.8" customHeight="1">
      <c r="A84" s="39"/>
      <c r="B84" s="45"/>
      <c r="C84" s="311" t="s">
        <v>1</v>
      </c>
      <c r="D84" s="311" t="s">
        <v>594</v>
      </c>
      <c r="E84" s="18" t="s">
        <v>1</v>
      </c>
      <c r="F84" s="312">
        <v>159.72</v>
      </c>
      <c r="G84" s="39"/>
      <c r="H84" s="45"/>
    </row>
    <row r="85" s="2" customFormat="1" ht="16.8" customHeight="1">
      <c r="A85" s="39"/>
      <c r="B85" s="45"/>
      <c r="C85" s="311" t="s">
        <v>1</v>
      </c>
      <c r="D85" s="311" t="s">
        <v>526</v>
      </c>
      <c r="E85" s="18" t="s">
        <v>1</v>
      </c>
      <c r="F85" s="312">
        <v>150.21799999999999</v>
      </c>
      <c r="G85" s="39"/>
      <c r="H85" s="45"/>
    </row>
    <row r="86" s="2" customFormat="1" ht="16.8" customHeight="1">
      <c r="A86" s="39"/>
      <c r="B86" s="45"/>
      <c r="C86" s="311" t="s">
        <v>1</v>
      </c>
      <c r="D86" s="311" t="s">
        <v>254</v>
      </c>
      <c r="E86" s="18" t="s">
        <v>1</v>
      </c>
      <c r="F86" s="312">
        <v>-6.8440000000000003</v>
      </c>
      <c r="G86" s="39"/>
      <c r="H86" s="45"/>
    </row>
    <row r="87" s="2" customFormat="1" ht="16.8" customHeight="1">
      <c r="A87" s="39"/>
      <c r="B87" s="45"/>
      <c r="C87" s="311" t="s">
        <v>533</v>
      </c>
      <c r="D87" s="311" t="s">
        <v>255</v>
      </c>
      <c r="E87" s="18" t="s">
        <v>1</v>
      </c>
      <c r="F87" s="312">
        <v>349.05799999999999</v>
      </c>
      <c r="G87" s="39"/>
      <c r="H87" s="45"/>
    </row>
    <row r="88" s="2" customFormat="1" ht="16.8" customHeight="1">
      <c r="A88" s="39"/>
      <c r="B88" s="45"/>
      <c r="C88" s="313" t="s">
        <v>730</v>
      </c>
      <c r="D88" s="39"/>
      <c r="E88" s="39"/>
      <c r="F88" s="39"/>
      <c r="G88" s="39"/>
      <c r="H88" s="45"/>
    </row>
    <row r="89" s="2" customFormat="1">
      <c r="A89" s="39"/>
      <c r="B89" s="45"/>
      <c r="C89" s="311" t="s">
        <v>235</v>
      </c>
      <c r="D89" s="311" t="s">
        <v>236</v>
      </c>
      <c r="E89" s="18" t="s">
        <v>107</v>
      </c>
      <c r="F89" s="312">
        <v>349.05799999999999</v>
      </c>
      <c r="G89" s="39"/>
      <c r="H89" s="45"/>
    </row>
    <row r="90" s="2" customFormat="1" ht="7.44" customHeight="1">
      <c r="A90" s="39"/>
      <c r="B90" s="172"/>
      <c r="C90" s="173"/>
      <c r="D90" s="173"/>
      <c r="E90" s="173"/>
      <c r="F90" s="173"/>
      <c r="G90" s="173"/>
      <c r="H90" s="45"/>
    </row>
    <row r="91" s="2" customFormat="1">
      <c r="A91" s="39"/>
      <c r="B91" s="39"/>
      <c r="C91" s="39"/>
      <c r="D91" s="39"/>
      <c r="E91" s="39"/>
      <c r="F91" s="39"/>
      <c r="G91" s="39"/>
      <c r="H91" s="39"/>
    </row>
  </sheetData>
  <sheetProtection sheet="1" formatColumns="0" formatRows="0" objects="1" scenarios="1" spinCount="100000" saltValue="3ayFUQKx7TBMkloUqDYXoQ8xtCrHWczk31yZIkEFfAOHFU/hv9nWaMlUSpceSLT03vK2lXcVBzKqWW21jwr5Zw==" hashValue="BAd4sLrioWlz5V9dwgBC2aeduB0doUdriNP7MhKKvS4wWy4YnAyNoW/y33pyglceUSRIfcDmwcJhzOlNvF84hQ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Gric</dc:creator>
  <cp:lastModifiedBy>Jaroslav Gric</cp:lastModifiedBy>
  <dcterms:created xsi:type="dcterms:W3CDTF">2025-09-10T11:44:14Z</dcterms:created>
  <dcterms:modified xsi:type="dcterms:W3CDTF">2025-09-10T11:44:18Z</dcterms:modified>
</cp:coreProperties>
</file>